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72" windowWidth="20220" windowHeight="11484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1,2'!$A$1:$Q$26</definedName>
    <definedName name="_xlnm.Print_Area" localSheetId="5">'CUADRO 1,3'!$A$1:$Q$25</definedName>
    <definedName name="_xlnm.Print_Area" localSheetId="6">'CUADRO 1,4'!$A$1:$Y$48</definedName>
    <definedName name="_xlnm.Print_Area" localSheetId="7">'CUADRO 1,5'!$A$3:$Y$57</definedName>
    <definedName name="_xlnm.Print_Area" localSheetId="9">'CUADRO 1,7'!$A$1:$Q$51</definedName>
    <definedName name="_xlnm.Print_Area" localSheetId="16">'CUADRO 1.10'!$A$1:$Z$69</definedName>
    <definedName name="_xlnm.Print_Area" localSheetId="17">'CUADRO 1.11'!$A$3:$Z$58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1.1A'!$A$1:$O$44</definedName>
    <definedName name="_xlnm.Print_Area" localSheetId="3">'CUADRO 1.1B'!$A$1:$O$44</definedName>
    <definedName name="_xlnm.Print_Area" localSheetId="8">'CUADRO 1.6'!$A$1:$R$61</definedName>
    <definedName name="_xlnm.Print_Area" localSheetId="10">'CUADRO 1.8'!$A$1:$Y$100</definedName>
    <definedName name="_xlnm.Print_Area" localSheetId="11">'CUADRO 1.8 B'!$A$3:$Y$56</definedName>
    <definedName name="_xlnm.Print_Area" localSheetId="12">'CUADRO 1.8 C'!$A$1:$Z$79</definedName>
    <definedName name="_xlnm.Print_Area" localSheetId="13">'CUADRO 1.9'!$A$1:$Y$61</definedName>
    <definedName name="_xlnm.Print_Area" localSheetId="14">'CUADRO 1.9 B'!$A$1:$Y$50</definedName>
    <definedName name="_xlnm.Print_Area" localSheetId="15">'CUADRO 1.9 C'!$A$1:$Z$88</definedName>
    <definedName name="_xlnm.Print_Area" localSheetId="0">'INDICE'!$A$1:$D$32</definedName>
    <definedName name="PAX_NACIONAL" localSheetId="5">'CUADRO 1,3'!$A$6:$N$22</definedName>
    <definedName name="PAX_NACIONAL" localSheetId="6">'CUADRO 1,4'!$A$6:$T$46</definedName>
    <definedName name="PAX_NACIONAL" localSheetId="7">'CUADRO 1,5'!$A$6:$T$55</definedName>
    <definedName name="PAX_NACIONAL" localSheetId="9">'CUADRO 1,7'!$A$6:$N$49</definedName>
    <definedName name="PAX_NACIONAL" localSheetId="16">'CUADRO 1.10'!$A$6:$U$66</definedName>
    <definedName name="PAX_NACIONAL" localSheetId="17">'CUADRO 1.11'!$A$6:$U$56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1.8'!$A$6:$T$96</definedName>
    <definedName name="PAX_NACIONAL" localSheetId="11">'CUADRO 1.8 B'!$A$6:$T$53</definedName>
    <definedName name="PAX_NACIONAL" localSheetId="12">'CUADRO 1.8 C'!$A$6:$T$76</definedName>
    <definedName name="PAX_NACIONAL" localSheetId="13">'CUADRO 1.9'!$A$6:$T$57</definedName>
    <definedName name="PAX_NACIONAL" localSheetId="14">'CUADRO 1.9 B'!$A$6:$T$45</definedName>
    <definedName name="PAX_NACIONAL" localSheetId="15">'CUADRO 1.9 C'!$A$6:$T$83</definedName>
    <definedName name="PAX_NACIONAL">'CUADRO 1,2'!$A$6:$N$23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<sst xmlns="http://schemas.openxmlformats.org/spreadsheetml/2006/main" count="1647" uniqueCount="511">
  <si>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</si>
  <si>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</si>
  <si>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</si>
  <si>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</si>
  <si>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</si>
  <si>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</si>
  <si>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</si>
  <si>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</si>
  <si>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</si>
  <si>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</si>
  <si>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</si>
  <si>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</si>
  <si>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</si>
  <si>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</si>
  <si>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</si>
  <si>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</si>
  <si>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</si>
  <si>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</si>
  <si>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</si>
  <si>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</si>
  <si>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</si>
  <si>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</si>
  <si>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</si>
  <si>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</si>
  <si>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</si>
  <si>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</si>
  <si>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</si>
  <si>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</si>
  <si>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</si>
  <si>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</si>
  <si>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</si>
  <si>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</si>
  <si>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</si>
  <si>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</si>
  <si>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</si>
  <si>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</si>
  <si>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</si>
  <si>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</si>
  <si>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</si>
  <si>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</si>
  <si>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</si>
  <si>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</si>
  <si>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</si>
  <si>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</si>
  <si>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</si>
  <si>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</si>
  <si>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</si>
  <si>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</si>
  <si>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</si>
  <si>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</si>
  <si>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</si>
  <si>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</si>
  <si>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</si>
  <si>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</si>
  <si>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</si>
  <si>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</si>
  <si>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</si>
  <si>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</si>
  <si>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</si>
  <si>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</si>
  <si>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</si>
  <si>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</si>
  <si>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</si>
  <si>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</si>
  <si>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</si>
  <si>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</si>
  <si>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</si>
  <si>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</si>
  <si>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</si>
  <si>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</si>
  <si>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</si>
  <si>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</si>
  <si>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</si>
  <si>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</si>
  <si>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</si>
  <si>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</si>
  <si>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</si>
  <si>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</si>
  <si>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</si>
  <si>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</si>
  <si>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</si>
  <si>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</si>
  <si>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</si>
  <si>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</si>
  <si>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</si>
  <si>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</si>
  <si>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</si>
  <si>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</si>
  <si>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</si>
  <si>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</si>
  <si>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</si>
  <si>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</si>
  <si>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</si>
  <si>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</si>
  <si>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</si>
  <si>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</si>
  <si>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</si>
  <si>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</si>
  <si>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</si>
  <si>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</si>
  <si>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</si>
  <si>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</si>
  <si>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</si>
  <si>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</si>
  <si>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</si>
  <si>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</si>
  <si>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</si>
  <si>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</si>
  <si>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</si>
  <si>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</si>
  <si>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</si>
  <si>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</si>
  <si>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</si>
  <si>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</si>
  <si>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</si>
  <si>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</si>
  <si>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</si>
  <si>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</si>
  <si>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</si>
  <si>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</si>
  <si>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</si>
  <si>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</si>
  <si>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</si>
  <si>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</si>
  <si>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</si>
  <si>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</si>
  <si>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</si>
  <si>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</si>
  <si>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</si>
  <si>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</si>
  <si>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</si>
  <si>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</si>
  <si>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</si>
  <si>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</si>
  <si>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</si>
  <si>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</si>
  <si>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</si>
  <si>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</si>
  <si>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</si>
  <si>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</si>
  <si>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</si>
  <si>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</si>
  <si>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</si>
  <si>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</si>
  <si>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</si>
  <si>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</si>
  <si>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</si>
  <si>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Boletín Origen-Destino Noviembre 2016</t>
  </si>
  <si>
    <t>Ene- Nov 2015</t>
  </si>
  <si>
    <t>Ene- Nov 2016</t>
  </si>
  <si>
    <t>Nov 2016 - Nov 2015</t>
  </si>
  <si>
    <t>Ene - Nov 2016 / Ene - Nov 2015</t>
  </si>
  <si>
    <t>Noviembre 2016</t>
  </si>
  <si>
    <t>Noviembre 2015</t>
  </si>
  <si>
    <t>Enero - Noviembre 2016</t>
  </si>
  <si>
    <t>Enero - Noviembre 2015</t>
  </si>
  <si>
    <t>Avianca</t>
  </si>
  <si>
    <t>Lan Colombia</t>
  </si>
  <si>
    <t>Viva Colombia</t>
  </si>
  <si>
    <t>Easy Fly</t>
  </si>
  <si>
    <t>Satena</t>
  </si>
  <si>
    <t>Aer. Antioquia</t>
  </si>
  <si>
    <t>Copa Airlines Colombia</t>
  </si>
  <si>
    <t>Searca</t>
  </si>
  <si>
    <t>Helicol</t>
  </si>
  <si>
    <t>Sarpa</t>
  </si>
  <si>
    <t>Transporte Aereo de Col.</t>
  </si>
  <si>
    <t>Aliansa</t>
  </si>
  <si>
    <t>Hangar Uno</t>
  </si>
  <si>
    <t>Aerovanguardia</t>
  </si>
  <si>
    <t>Otras</t>
  </si>
  <si>
    <t>Aerosucre</t>
  </si>
  <si>
    <t>LAS</t>
  </si>
  <si>
    <t>Aer Caribe</t>
  </si>
  <si>
    <t>Air Colombia</t>
  </si>
  <si>
    <t>Tampa</t>
  </si>
  <si>
    <t>Linea A. Carguera de Col</t>
  </si>
  <si>
    <t>Aerogal</t>
  </si>
  <si>
    <t>American</t>
  </si>
  <si>
    <t>Taca</t>
  </si>
  <si>
    <t>Jetblue</t>
  </si>
  <si>
    <t>Lan Airlines</t>
  </si>
  <si>
    <t>Spirit Airlines</t>
  </si>
  <si>
    <t>Taca International Airlines S.A</t>
  </si>
  <si>
    <t>Iberia</t>
  </si>
  <si>
    <t>United Airlines</t>
  </si>
  <si>
    <t>Aeromexico</t>
  </si>
  <si>
    <t>Interjet</t>
  </si>
  <si>
    <t>Copa</t>
  </si>
  <si>
    <t>TAM</t>
  </si>
  <si>
    <t>Air France</t>
  </si>
  <si>
    <t>Lacsa</t>
  </si>
  <si>
    <t>Air Europa</t>
  </si>
  <si>
    <t>Delta</t>
  </si>
  <si>
    <t>Lufthansa</t>
  </si>
  <si>
    <t>Avior Airlines</t>
  </si>
  <si>
    <t>Lan Peru</t>
  </si>
  <si>
    <t>Aerol. Argentinas</t>
  </si>
  <si>
    <t>Air Canada</t>
  </si>
  <si>
    <t>Air Panama</t>
  </si>
  <si>
    <t>KLM</t>
  </si>
  <si>
    <t>Tame</t>
  </si>
  <si>
    <t>Conviasa</t>
  </si>
  <si>
    <t>Turkish Airlines</t>
  </si>
  <si>
    <t>Insel Air</t>
  </si>
  <si>
    <t>Oceanair</t>
  </si>
  <si>
    <t>Aviateca</t>
  </si>
  <si>
    <t>Cubana</t>
  </si>
  <si>
    <t>Inselair Aruba</t>
  </si>
  <si>
    <t>UPS</t>
  </si>
  <si>
    <t>Atlas Air</t>
  </si>
  <si>
    <t>Centurion</t>
  </si>
  <si>
    <t>Sky Lease I.</t>
  </si>
  <si>
    <t>Martinair</t>
  </si>
  <si>
    <t>Kelowna Flightcrft Air Charter Ltd.</t>
  </si>
  <si>
    <t>Absa</t>
  </si>
  <si>
    <t>Cargojet Airways</t>
  </si>
  <si>
    <t>Vensecar C.A.</t>
  </si>
  <si>
    <t>Cargolux</t>
  </si>
  <si>
    <t>Etihad Airways</t>
  </si>
  <si>
    <t>Fedex</t>
  </si>
  <si>
    <t>Mas Air</t>
  </si>
  <si>
    <t>Aerotransporte de Carga Union</t>
  </si>
  <si>
    <t>Western Global</t>
  </si>
  <si>
    <t>Florida West</t>
  </si>
  <si>
    <t>Dhl Aero Expreso, S.A.</t>
  </si>
  <si>
    <t>BOG-MDE-BOG</t>
  </si>
  <si>
    <t>BOG-CLO-BOG</t>
  </si>
  <si>
    <t>BOG-CTG-BOG</t>
  </si>
  <si>
    <t>BOG-BAQ-BOG</t>
  </si>
  <si>
    <t>BOG-SMR-BOG</t>
  </si>
  <si>
    <t>BOG-BGA-BOG</t>
  </si>
  <si>
    <t>BOG-ADZ-BOG</t>
  </si>
  <si>
    <t>BOG-PEI-BOG</t>
  </si>
  <si>
    <t>CTG-MDE-CTG</t>
  </si>
  <si>
    <t>BOG-MTR-BOG</t>
  </si>
  <si>
    <t>BOG-CUC-BOG</t>
  </si>
  <si>
    <t>CLO-MDE-CLO</t>
  </si>
  <si>
    <t>BAQ-MDE-BAQ</t>
  </si>
  <si>
    <t>BOG-VUP-BOG</t>
  </si>
  <si>
    <t>ADZ-MDE-ADZ</t>
  </si>
  <si>
    <t>ADZ-CLO-ADZ</t>
  </si>
  <si>
    <t>CLO-CTG-CLO</t>
  </si>
  <si>
    <t>MDE-SMR-MDE</t>
  </si>
  <si>
    <t>BOG-AXM-BOG</t>
  </si>
  <si>
    <t>BOG-EYP-BOG</t>
  </si>
  <si>
    <t>EOH-UIB-EOH</t>
  </si>
  <si>
    <t>BOG-LET-BOG</t>
  </si>
  <si>
    <t>BOG-NVA-BOG</t>
  </si>
  <si>
    <t>CLO-BAQ-CLO</t>
  </si>
  <si>
    <t>APO-EOH-APO</t>
  </si>
  <si>
    <t>BOG-PSO-BOG</t>
  </si>
  <si>
    <t>ADZ-CTG-ADZ</t>
  </si>
  <si>
    <t>BOG-EOH-BOG</t>
  </si>
  <si>
    <t>CTG-PEI-CTG</t>
  </si>
  <si>
    <t>BOG-RCH-BOG</t>
  </si>
  <si>
    <t>BOG-MZL-BOG</t>
  </si>
  <si>
    <t>BOG-PPN-BOG</t>
  </si>
  <si>
    <t>BOG-EJA-BOG</t>
  </si>
  <si>
    <t>EOH-MTR-EOH</t>
  </si>
  <si>
    <t>EOH-PEI-EOH</t>
  </si>
  <si>
    <t>BOG-UIB-BOG</t>
  </si>
  <si>
    <t>CTG-BGA-CTG</t>
  </si>
  <si>
    <t>ADZ-PEI-ADZ</t>
  </si>
  <si>
    <t>CLO-SMR-CLO</t>
  </si>
  <si>
    <t>BOG-IBE-BOG</t>
  </si>
  <si>
    <t>BOG-AUC-BOG</t>
  </si>
  <si>
    <t>BOG-FLA-BOG</t>
  </si>
  <si>
    <t>CUC-BGA-CUC</t>
  </si>
  <si>
    <t>CLO-TCO-CLO</t>
  </si>
  <si>
    <t>ADZ-PVA-ADZ</t>
  </si>
  <si>
    <t>CAQ-EOH-CAQ</t>
  </si>
  <si>
    <t>ADZ-BGA-ADZ</t>
  </si>
  <si>
    <t>CLO-PSO-CLO</t>
  </si>
  <si>
    <t>BOG-CZU-BOG</t>
  </si>
  <si>
    <t>BOG-VVC-BOG</t>
  </si>
  <si>
    <t>OTRAS</t>
  </si>
  <si>
    <t>BOG-MIA-BOG</t>
  </si>
  <si>
    <t>BOG-FLL-BOG</t>
  </si>
  <si>
    <t>BOG-JFK-BOG</t>
  </si>
  <si>
    <t>MDE-MIA-MDE</t>
  </si>
  <si>
    <t>BOG-IAH-BOG</t>
  </si>
  <si>
    <t>CLO-MIA-CLO</t>
  </si>
  <si>
    <t>BOG-MCO-BOG</t>
  </si>
  <si>
    <t>BAQ-MIA-BAQ</t>
  </si>
  <si>
    <t>MDE-FLL-MDE</t>
  </si>
  <si>
    <t>CTG-FLL-CTG</t>
  </si>
  <si>
    <t>BOG-LAX-BOG</t>
  </si>
  <si>
    <t>CTG-MIA-CTG</t>
  </si>
  <si>
    <t>BOG-EWR-BOG</t>
  </si>
  <si>
    <t>BOG-YYZ-BOG</t>
  </si>
  <si>
    <t>CTG-JFK-CTG</t>
  </si>
  <si>
    <t>MDE-JFK-MDE</t>
  </si>
  <si>
    <t>BOG-ATL-BOG</t>
  </si>
  <si>
    <t>BOG-IAD-BOG</t>
  </si>
  <si>
    <t>BOG-DFW-BOG</t>
  </si>
  <si>
    <t>PEI-JFK-PEI</t>
  </si>
  <si>
    <t>AXM-FLL-AXM</t>
  </si>
  <si>
    <t>MDE-ATL-MDE</t>
  </si>
  <si>
    <t>CTG-ATL-CTG</t>
  </si>
  <si>
    <t>BOG-LIM-BOG</t>
  </si>
  <si>
    <t>BOG-SCL-BOG</t>
  </si>
  <si>
    <t>BOG-UIO-BOG</t>
  </si>
  <si>
    <t>BOG-BUE-BOG</t>
  </si>
  <si>
    <t>BOG-GRU-BOG</t>
  </si>
  <si>
    <t>BOG-GYE-BOG</t>
  </si>
  <si>
    <t>BOG-CCS-BOG</t>
  </si>
  <si>
    <t>BOG-VLN-BOG</t>
  </si>
  <si>
    <t>MDE-LIM-MDE</t>
  </si>
  <si>
    <t>BOG-RIO-BOG</t>
  </si>
  <si>
    <t>CLO-GYE-CLO</t>
  </si>
  <si>
    <t>BOG-LPB-BOG</t>
  </si>
  <si>
    <t>CLO-LIM-CLO</t>
  </si>
  <si>
    <t>CLO-ESM-CLO</t>
  </si>
  <si>
    <t>BOG-FOR-BOG</t>
  </si>
  <si>
    <t>BOG-MAD-BOG</t>
  </si>
  <si>
    <t>CLO-MAD-CLO</t>
  </si>
  <si>
    <t>BOG-BCN-BOG</t>
  </si>
  <si>
    <t>BOG-CDG-BOG</t>
  </si>
  <si>
    <t>BOG-FRA-BOG</t>
  </si>
  <si>
    <t>MDE-MAD-MDE</t>
  </si>
  <si>
    <t>BOG-AMS-BOG</t>
  </si>
  <si>
    <t>PEI-MAD-PEI</t>
  </si>
  <si>
    <t>BOG-IST-BOG</t>
  </si>
  <si>
    <t>CLO-BCN-CLO</t>
  </si>
  <si>
    <t>CTG-MAD-CTG</t>
  </si>
  <si>
    <t>CLO-AMS-CLO</t>
  </si>
  <si>
    <t>BAQ-MAD-BAQ</t>
  </si>
  <si>
    <t>BOG-LIS-BOG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</si>
  <si>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</si>
  <si>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</si>
  <si>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</si>
  <si>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</si>
  <si>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</si>
  <si>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</si>
  <si>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</si>
  <si>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</si>
  <si>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BOG-PUJ-BOG</t>
  </si>
  <si>
    <t>BOG-SAL-BOG</t>
  </si>
  <si>
    <t>PEI-PTY-PEI</t>
  </si>
  <si>
    <t>ADZ-PTY-ADZ</t>
  </si>
  <si>
    <t>MDE-PAC-MDE</t>
  </si>
  <si>
    <t>BOG-SDQ-BOG</t>
  </si>
  <si>
    <t>MDE-MEX-MDE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</si>
  <si>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</si>
  <si>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</si>
  <si>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</si>
  <si>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</si>
  <si>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</si>
  <si>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</si>
  <si>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</si>
  <si>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</si>
  <si>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</si>
  <si>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</si>
  <si>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</si>
  <si>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</si>
  <si>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</si>
  <si>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</si>
  <si>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</si>
  <si>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</si>
  <si>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</si>
  <si>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</si>
  <si>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</si>
  <si>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</si>
  <si>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</si>
  <si>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</si>
  <si>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</si>
  <si>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</si>
  <si>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</si>
  <si>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</si>
  <si>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ITALIA</t>
  </si>
  <si>
    <t>HOLANDA</t>
  </si>
  <si>
    <t>TURQUIA</t>
  </si>
  <si>
    <t>SUIZA</t>
  </si>
  <si>
    <t>BELGICA</t>
  </si>
  <si>
    <t>PORTUGAL</t>
  </si>
  <si>
    <t>SUECIA</t>
  </si>
  <si>
    <t>DINAMARCA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</si>
  <si>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</si>
  <si>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</si>
  <si>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</si>
  <si>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</si>
  <si>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</si>
  <si>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</si>
  <si>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</si>
  <si>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</si>
  <si>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</si>
  <si>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</si>
  <si>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</si>
  <si>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</si>
  <si>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</si>
  <si>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</si>
  <si>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</si>
  <si>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</si>
  <si>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</si>
  <si>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</si>
  <si>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</si>
  <si>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</si>
  <si>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</si>
  <si>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</si>
  <si>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</si>
  <si>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</si>
  <si>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</si>
  <si>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</si>
  <si>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</si>
  <si>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</si>
  <si>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</si>
  <si>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</si>
  <si>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</si>
  <si>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</si>
  <si>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</si>
  <si>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</si>
  <si>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</si>
  <si>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</si>
  <si>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</si>
  <si>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</si>
  <si>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</si>
  <si>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VALLEDUPAR</t>
  </si>
  <si>
    <t>VALLEDUPAR-ALFONSO LOPEZ P.</t>
  </si>
  <si>
    <t>QUIBDO</t>
  </si>
  <si>
    <t>QUIBDO - EL CARAÑO</t>
  </si>
  <si>
    <t>ARMENIA</t>
  </si>
  <si>
    <t>ARMENIA - EL EDEN</t>
  </si>
  <si>
    <t>EL YOPAL</t>
  </si>
  <si>
    <t>NEIVA</t>
  </si>
  <si>
    <t>NEIVA - BENITO SALAS</t>
  </si>
  <si>
    <t>LETICIA</t>
  </si>
  <si>
    <t>LETICIA-ALFREDO VASQUEZ COBO</t>
  </si>
  <si>
    <t>PASTO</t>
  </si>
  <si>
    <t>PASTO - ANTONIO NARIQO</t>
  </si>
  <si>
    <t>CAREPA</t>
  </si>
  <si>
    <t>ANTONIO ROLDAN BETANCOURT</t>
  </si>
  <si>
    <t>VILLAVICENCIO</t>
  </si>
  <si>
    <t>VANGUARDIA</t>
  </si>
  <si>
    <t>MANIZALES</t>
  </si>
  <si>
    <t>MANIZALES - LA NUBIA</t>
  </si>
  <si>
    <t>RIOHACHA</t>
  </si>
  <si>
    <t>RIOHACHA-ALMIRANTE PADILLA</t>
  </si>
  <si>
    <t>POPAYAN</t>
  </si>
  <si>
    <t>POPAYAN - GMOLEON VALENCIA</t>
  </si>
  <si>
    <t>IBAGUE</t>
  </si>
  <si>
    <t>IBAGUE - PERALES</t>
  </si>
  <si>
    <t>BARRANCABERMEJA</t>
  </si>
  <si>
    <t>BARRANCABERMEJA-YARIGUIES</t>
  </si>
  <si>
    <t>ARAUCA - MUNICIPIO</t>
  </si>
  <si>
    <t>ARAUCA - SANTIAGO PEREZ QUIROZ</t>
  </si>
  <si>
    <t>TUMACO</t>
  </si>
  <si>
    <t>TUMACO - LA FLORIDA</t>
  </si>
  <si>
    <t>FLORENCIA</t>
  </si>
  <si>
    <t>GUSTAVO ARTUNDUAGA PAREDES</t>
  </si>
  <si>
    <t>COROZAL</t>
  </si>
  <si>
    <t>COROZAL - LAS BRUJAS</t>
  </si>
  <si>
    <t>PUERTO GAITAN</t>
  </si>
  <si>
    <t>MORELIA</t>
  </si>
  <si>
    <t>PUERTO ASIS</t>
  </si>
  <si>
    <t>PUERTO ASIS - 3 DE MAYO</t>
  </si>
  <si>
    <t>MAICAO</t>
  </si>
  <si>
    <t>JORGE ISAACS (ANTES LA MINA)</t>
  </si>
  <si>
    <t>PROVIDENCIA</t>
  </si>
  <si>
    <t>PROVIDENCIA- EL EMBRUJO</t>
  </si>
  <si>
    <t>MITU</t>
  </si>
  <si>
    <t>BAHIA SOLANO</t>
  </si>
  <si>
    <t>BAHIA SOLANO - JOSE C. MUTIS</t>
  </si>
  <si>
    <t>PUERTO INIRIDA</t>
  </si>
  <si>
    <t>PUERTO INIRIDA - CESAR GAVIRIA TRUJ</t>
  </si>
  <si>
    <t>CAUCASIA</t>
  </si>
  <si>
    <t>CAUCASIA- JUAN H. WHITE</t>
  </si>
  <si>
    <t>LA MACARENA</t>
  </si>
  <si>
    <t>LA MACARENA - META</t>
  </si>
  <si>
    <t>PUERTO CARRENO</t>
  </si>
  <si>
    <t>CARREÑO-GERMAN OLANO</t>
  </si>
  <si>
    <t>GUAPI</t>
  </si>
  <si>
    <t>GUAPI - JUAN CASIANO</t>
  </si>
  <si>
    <t>SAN JOSE DEL GUAVIARE</t>
  </si>
  <si>
    <t>VILLA GARZON</t>
  </si>
  <si>
    <t>SARAVENA-COLONIZADORES</t>
  </si>
  <si>
    <t>URIBIA</t>
  </si>
  <si>
    <t>PUERTO BOLIVAR - PORTETE</t>
  </si>
  <si>
    <t>NUQUI</t>
  </si>
  <si>
    <t>NUQUI - REYES MURILLO</t>
  </si>
  <si>
    <t>CUMARIBO</t>
  </si>
  <si>
    <t>ALDANA</t>
  </si>
  <si>
    <t>IPIALES - SAN LUIS</t>
  </si>
  <si>
    <t>EL BAGRE</t>
  </si>
  <si>
    <t>TOLU</t>
  </si>
  <si>
    <t>PITALITO</t>
  </si>
  <si>
    <t>PITALITO -CONTADOR</t>
  </si>
  <si>
    <t>PUERTO LEGUIZAMO</t>
  </si>
  <si>
    <t>ACANDI</t>
  </si>
  <si>
    <t>BUENAVENTURA</t>
  </si>
  <si>
    <t>BUENAVENTURA - GERARDO TOBAR LOPEZ</t>
  </si>
  <si>
    <t>TIMBIQUI</t>
  </si>
  <si>
    <t>LOMA DE CHIRIGUANA</t>
  </si>
  <si>
    <t>CALENTURITAS</t>
  </si>
  <si>
    <t>GUAINIA (BARRANCO MINAS)</t>
  </si>
  <si>
    <t>BARRANCO MINAS</t>
  </si>
  <si>
    <t>MIRAFLORES - GUAVIARE</t>
  </si>
  <si>
    <t>MIRAFLORES</t>
  </si>
  <si>
    <t>FLANDES</t>
  </si>
  <si>
    <t>GIRARDOT SANTIAGO VILA</t>
  </si>
  <si>
    <t>LA PEDRERA</t>
  </si>
  <si>
    <t>TARAIRA</t>
  </si>
  <si>
    <t>CARURU</t>
  </si>
  <si>
    <t>SANTA RITA - VICHADA</t>
  </si>
  <si>
    <t>CENTRO ADM. "MARANDUA"</t>
  </si>
  <si>
    <t>ARARACUARA</t>
  </si>
  <si>
    <t>LA URIBE</t>
  </si>
  <si>
    <t>URIBE</t>
  </si>
  <si>
    <t>GUERIMA</t>
  </si>
  <si>
    <t>MAPIRIPAN</t>
  </si>
  <si>
    <t>Este boletín no incluye la operación de las aerolíneas Aviatsa y Volga, a las cuales les fueron autorizados vuelos chárter de pasajeros y carga respectivamente, pero no reportaron informacón.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</si>
</sst>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6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6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>
        <color theme="0" tint="-0.149959996342659"/>
      </bottom>
    </border>
    <border>
      <left style="thick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3" fillId="21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7" fillId="0" borderId="8" applyNumberFormat="0" applyFill="0" applyAlignment="0" applyProtection="0"/>
    <xf numFmtId="0" fontId="108" fillId="0" borderId="9" applyNumberFormat="0" applyFill="0" applyAlignment="0" applyProtection="0"/>
  </cellStyleXfs>
  <cellXfs count="736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81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26" fillId="36" borderId="81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81" fontId="26" fillId="36" borderId="82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0" fontId="27" fillId="36" borderId="83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17" fontId="36" fillId="0" borderId="0" xfId="57" applyNumberFormat="1" applyFont="1" applyFill="1">
      <alignment/>
      <protection/>
    </xf>
    <xf numFmtId="0" fontId="39" fillId="36" borderId="84" xfId="57" applyFont="1" applyFill="1" applyBorder="1">
      <alignment/>
      <protection/>
    </xf>
    <xf numFmtId="0" fontId="40" fillId="36" borderId="85" xfId="46" applyFont="1" applyFill="1" applyBorder="1" applyAlignment="1" applyProtection="1">
      <alignment horizontal="left" indent="1"/>
      <protection/>
    </xf>
    <xf numFmtId="0" fontId="39" fillId="36" borderId="86" xfId="57" applyFont="1" applyFill="1" applyBorder="1">
      <alignment/>
      <protection/>
    </xf>
    <xf numFmtId="0" fontId="40" fillId="36" borderId="87" xfId="46" applyFont="1" applyFill="1" applyBorder="1" applyAlignment="1" applyProtection="1">
      <alignment horizontal="left" indent="1"/>
      <protection/>
    </xf>
    <xf numFmtId="0" fontId="40" fillId="36" borderId="88" xfId="46" applyFont="1" applyFill="1" applyBorder="1" applyAlignment="1" applyProtection="1">
      <alignment horizontal="left" indent="1"/>
      <protection/>
    </xf>
    <xf numFmtId="0" fontId="109" fillId="7" borderId="89" xfId="60" applyFont="1" applyFill="1" applyBorder="1">
      <alignment/>
      <protection/>
    </xf>
    <xf numFmtId="0" fontId="109" fillId="7" borderId="0" xfId="60" applyFont="1" applyFill="1">
      <alignment/>
      <protection/>
    </xf>
    <xf numFmtId="0" fontId="110" fillId="7" borderId="90" xfId="60" applyFont="1" applyFill="1" applyBorder="1" applyAlignment="1">
      <alignment/>
      <protection/>
    </xf>
    <xf numFmtId="0" fontId="111" fillId="7" borderId="91" xfId="60" applyFont="1" applyFill="1" applyBorder="1" applyAlignment="1">
      <alignment/>
      <protection/>
    </xf>
    <xf numFmtId="0" fontId="112" fillId="7" borderId="90" xfId="60" applyFont="1" applyFill="1" applyBorder="1" applyAlignment="1">
      <alignment/>
      <protection/>
    </xf>
    <xf numFmtId="0" fontId="113" fillId="7" borderId="91" xfId="60" applyFont="1" applyFill="1" applyBorder="1" applyAlignment="1">
      <alignment/>
      <protection/>
    </xf>
    <xf numFmtId="37" fontId="114" fillId="7" borderId="0" xfId="62" applyFont="1" applyFill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 applyAlignment="1">
      <alignment horizontal="left" indent="1"/>
      <protection/>
    </xf>
    <xf numFmtId="37" fontId="117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92" xfId="58" applyNumberFormat="1" applyFont="1" applyFill="1" applyBorder="1" applyAlignment="1">
      <alignment horizontal="center" vertical="center" wrapText="1"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0" fontId="120" fillId="0" borderId="0" xfId="57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46" applyFont="1" applyFill="1" applyAlignment="1" applyProtection="1">
      <alignment/>
      <protection/>
    </xf>
    <xf numFmtId="37" fontId="43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25" fillId="33" borderId="0" xfId="0" applyFont="1" applyFill="1" applyAlignment="1">
      <alignment vertical="center"/>
    </xf>
    <xf numFmtId="3" fontId="6" fillId="36" borderId="93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26" fillId="0" borderId="0" xfId="61" applyFont="1">
      <alignment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12" fillId="38" borderId="94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27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95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96" xfId="61" applyNumberFormat="1" applyFont="1" applyFill="1" applyBorder="1" applyAlignment="1">
      <alignment horizontal="right"/>
      <protection/>
    </xf>
    <xf numFmtId="2" fontId="6" fillId="0" borderId="96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97" xfId="61" applyNumberFormat="1" applyFont="1" applyFill="1" applyBorder="1" applyAlignment="1" applyProtection="1">
      <alignment horizontal="center"/>
      <protection/>
    </xf>
    <xf numFmtId="37" fontId="128" fillId="0" borderId="0" xfId="61" applyFont="1">
      <alignment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98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99" xfId="61" applyNumberFormat="1" applyFont="1" applyFill="1" applyBorder="1">
      <alignment/>
      <protection/>
    </xf>
    <xf numFmtId="3" fontId="3" fillId="0" borderId="99" xfId="61" applyNumberFormat="1" applyFont="1" applyFill="1" applyBorder="1" applyAlignment="1">
      <alignment horizontal="right"/>
      <protection/>
    </xf>
    <xf numFmtId="37" fontId="3" fillId="0" borderId="93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99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85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29" fillId="39" borderId="100" xfId="47" applyNumberFormat="1" applyFont="1" applyFill="1" applyBorder="1" applyAlignment="1">
      <alignment/>
    </xf>
    <xf numFmtId="37" fontId="42" fillId="39" borderId="101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02" xfId="61" applyFont="1" applyFill="1" applyBorder="1" applyAlignment="1" applyProtection="1">
      <alignment horizontal="center"/>
      <protection/>
    </xf>
    <xf numFmtId="10" fontId="26" fillId="36" borderId="103" xfId="58" applyNumberFormat="1" applyFont="1" applyFill="1" applyBorder="1" applyAlignment="1">
      <alignment horizontal="right" vertical="center"/>
      <protection/>
    </xf>
    <xf numFmtId="37" fontId="32" fillId="39" borderId="101" xfId="47" applyNumberFormat="1" applyFont="1" applyFill="1" applyBorder="1" applyAlignment="1">
      <alignment/>
    </xf>
    <xf numFmtId="37" fontId="32" fillId="39" borderId="100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0" fillId="0" borderId="0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0" fillId="0" borderId="25" xfId="61" applyFont="1" applyFill="1" applyBorder="1" applyAlignment="1" applyProtection="1">
      <alignment horizontal="left"/>
      <protection/>
    </xf>
    <xf numFmtId="37" fontId="130" fillId="0" borderId="0" xfId="61" applyFont="1" applyFill="1" applyBorder="1" applyAlignment="1" applyProtection="1">
      <alignment horizontal="left" vertical="center"/>
      <protection/>
    </xf>
    <xf numFmtId="37" fontId="132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04" xfId="58" applyFont="1" applyFill="1" applyBorder="1">
      <alignment/>
      <protection/>
    </xf>
    <xf numFmtId="3" fontId="3" fillId="0" borderId="105" xfId="58" applyNumberFormat="1" applyFont="1" applyFill="1" applyBorder="1">
      <alignment/>
      <protection/>
    </xf>
    <xf numFmtId="3" fontId="3" fillId="0" borderId="106" xfId="58" applyNumberFormat="1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10" fontId="3" fillId="0" borderId="108" xfId="58" applyNumberFormat="1" applyFont="1" applyFill="1" applyBorder="1">
      <alignment/>
      <protection/>
    </xf>
    <xf numFmtId="10" fontId="3" fillId="0" borderId="108" xfId="58" applyNumberFormat="1" applyFont="1" applyFill="1" applyBorder="1" applyAlignment="1">
      <alignment horizontal="right"/>
      <protection/>
    </xf>
    <xf numFmtId="10" fontId="3" fillId="0" borderId="109" xfId="58" applyNumberFormat="1" applyFont="1" applyFill="1" applyBorder="1" applyAlignment="1">
      <alignment horizontal="right"/>
      <protection/>
    </xf>
    <xf numFmtId="0" fontId="3" fillId="0" borderId="110" xfId="58" applyFont="1" applyFill="1" applyBorder="1">
      <alignment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3" fontId="3" fillId="0" borderId="113" xfId="58" applyNumberFormat="1" applyFont="1" applyFill="1" applyBorder="1">
      <alignment/>
      <protection/>
    </xf>
    <xf numFmtId="10" fontId="3" fillId="0" borderId="114" xfId="58" applyNumberFormat="1" applyFont="1" applyFill="1" applyBorder="1">
      <alignment/>
      <protection/>
    </xf>
    <xf numFmtId="10" fontId="3" fillId="0" borderId="114" xfId="58" applyNumberFormat="1" applyFont="1" applyFill="1" applyBorder="1" applyAlignment="1">
      <alignment horizontal="right"/>
      <protection/>
    </xf>
    <xf numFmtId="10" fontId="3" fillId="0" borderId="115" xfId="58" applyNumberFormat="1" applyFont="1" applyFill="1" applyBorder="1" applyAlignment="1">
      <alignment horizontal="right"/>
      <protection/>
    </xf>
    <xf numFmtId="0" fontId="3" fillId="0" borderId="116" xfId="58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3" fontId="3" fillId="0" borderId="118" xfId="58" applyNumberFormat="1" applyFont="1" applyFill="1" applyBorder="1">
      <alignment/>
      <protection/>
    </xf>
    <xf numFmtId="3" fontId="3" fillId="0" borderId="119" xfId="58" applyNumberFormat="1" applyFont="1" applyFill="1" applyBorder="1">
      <alignment/>
      <protection/>
    </xf>
    <xf numFmtId="10" fontId="3" fillId="0" borderId="120" xfId="58" applyNumberFormat="1" applyFont="1" applyFill="1" applyBorder="1">
      <alignment/>
      <protection/>
    </xf>
    <xf numFmtId="10" fontId="3" fillId="0" borderId="120" xfId="58" applyNumberFormat="1" applyFont="1" applyFill="1" applyBorder="1" applyAlignment="1">
      <alignment horizontal="right"/>
      <protection/>
    </xf>
    <xf numFmtId="10" fontId="3" fillId="0" borderId="121" xfId="58" applyNumberFormat="1" applyFont="1" applyFill="1" applyBorder="1" applyAlignment="1">
      <alignment horizontal="right"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3" fontId="3" fillId="0" borderId="124" xfId="58" applyNumberFormat="1" applyFont="1" applyFill="1" applyBorder="1">
      <alignment/>
      <protection/>
    </xf>
    <xf numFmtId="3" fontId="3" fillId="0" borderId="125" xfId="58" applyNumberFormat="1" applyFont="1" applyFill="1" applyBorder="1">
      <alignment/>
      <protection/>
    </xf>
    <xf numFmtId="3" fontId="3" fillId="0" borderId="126" xfId="58" applyNumberFormat="1" applyFont="1" applyFill="1" applyBorder="1">
      <alignment/>
      <protection/>
    </xf>
    <xf numFmtId="10" fontId="6" fillId="0" borderId="108" xfId="58" applyNumberFormat="1" applyFont="1" applyFill="1" applyBorder="1" applyAlignment="1">
      <alignment horizontal="right"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10" fontId="6" fillId="0" borderId="114" xfId="58" applyNumberFormat="1" applyFont="1" applyFill="1" applyBorder="1" applyAlignment="1">
      <alignment horizontal="right"/>
      <protection/>
    </xf>
    <xf numFmtId="3" fontId="3" fillId="0" borderId="129" xfId="58" applyNumberFormat="1" applyFont="1" applyFill="1" applyBorder="1">
      <alignment/>
      <protection/>
    </xf>
    <xf numFmtId="3" fontId="3" fillId="0" borderId="130" xfId="58" applyNumberFormat="1" applyFont="1" applyFill="1" applyBorder="1">
      <alignment/>
      <protection/>
    </xf>
    <xf numFmtId="10" fontId="6" fillId="0" borderId="120" xfId="58" applyNumberFormat="1" applyFont="1" applyFill="1" applyBorder="1" applyAlignment="1">
      <alignment horizontal="right"/>
      <protection/>
    </xf>
    <xf numFmtId="10" fontId="3" fillId="0" borderId="106" xfId="58" applyNumberFormat="1" applyFont="1" applyFill="1" applyBorder="1" applyAlignment="1">
      <alignment horizontal="right"/>
      <protection/>
    </xf>
    <xf numFmtId="3" fontId="3" fillId="0" borderId="131" xfId="58" applyNumberFormat="1" applyFont="1" applyFill="1" applyBorder="1">
      <alignment/>
      <protection/>
    </xf>
    <xf numFmtId="10" fontId="3" fillId="0" borderId="106" xfId="58" applyNumberFormat="1" applyFont="1" applyFill="1" applyBorder="1">
      <alignment/>
      <protection/>
    </xf>
    <xf numFmtId="10" fontId="3" fillId="0" borderId="112" xfId="58" applyNumberFormat="1" applyFont="1" applyFill="1" applyBorder="1" applyAlignment="1">
      <alignment horizontal="right"/>
      <protection/>
    </xf>
    <xf numFmtId="3" fontId="3" fillId="0" borderId="132" xfId="58" applyNumberFormat="1" applyFont="1" applyFill="1" applyBorder="1">
      <alignment/>
      <protection/>
    </xf>
    <xf numFmtId="10" fontId="3" fillId="0" borderId="112" xfId="58" applyNumberFormat="1" applyFont="1" applyFill="1" applyBorder="1">
      <alignment/>
      <protection/>
    </xf>
    <xf numFmtId="10" fontId="3" fillId="0" borderId="118" xfId="58" applyNumberFormat="1" applyFont="1" applyFill="1" applyBorder="1" applyAlignment="1">
      <alignment horizontal="right"/>
      <protection/>
    </xf>
    <xf numFmtId="3" fontId="3" fillId="0" borderId="133" xfId="58" applyNumberFormat="1" applyFont="1" applyFill="1" applyBorder="1">
      <alignment/>
      <protection/>
    </xf>
    <xf numFmtId="10" fontId="3" fillId="0" borderId="118" xfId="58" applyNumberFormat="1" applyFont="1" applyFill="1" applyBorder="1">
      <alignment/>
      <protection/>
    </xf>
    <xf numFmtId="3" fontId="6" fillId="0" borderId="111" xfId="58" applyNumberFormat="1" applyFont="1" applyFill="1" applyBorder="1">
      <alignment/>
      <protection/>
    </xf>
    <xf numFmtId="3" fontId="6" fillId="0" borderId="112" xfId="58" applyNumberFormat="1" applyFont="1" applyFill="1" applyBorder="1">
      <alignment/>
      <protection/>
    </xf>
    <xf numFmtId="3" fontId="6" fillId="0" borderId="113" xfId="58" applyNumberFormat="1" applyFont="1" applyFill="1" applyBorder="1">
      <alignment/>
      <protection/>
    </xf>
    <xf numFmtId="3" fontId="12" fillId="0" borderId="134" xfId="58" applyNumberFormat="1" applyFont="1" applyFill="1" applyBorder="1">
      <alignment/>
      <protection/>
    </xf>
    <xf numFmtId="10" fontId="6" fillId="0" borderId="135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10" fontId="6" fillId="0" borderId="135" xfId="58" applyNumberFormat="1" applyFont="1" applyFill="1" applyBorder="1" applyAlignment="1">
      <alignment horizontal="right"/>
      <protection/>
    </xf>
    <xf numFmtId="10" fontId="6" fillId="0" borderId="136" xfId="58" applyNumberFormat="1" applyFont="1" applyFill="1" applyBorder="1" applyAlignment="1">
      <alignment horizontal="right"/>
      <protection/>
    </xf>
    <xf numFmtId="0" fontId="6" fillId="0" borderId="137" xfId="58" applyFont="1" applyFill="1" applyBorder="1">
      <alignment/>
      <protection/>
    </xf>
    <xf numFmtId="0" fontId="6" fillId="0" borderId="138" xfId="58" applyFont="1" applyFill="1" applyBorder="1">
      <alignment/>
      <protection/>
    </xf>
    <xf numFmtId="3" fontId="6" fillId="0" borderId="139" xfId="58" applyNumberFormat="1" applyFont="1" applyFill="1" applyBorder="1">
      <alignment/>
      <protection/>
    </xf>
    <xf numFmtId="3" fontId="6" fillId="0" borderId="140" xfId="58" applyNumberFormat="1" applyFont="1" applyFill="1" applyBorder="1">
      <alignment/>
      <protection/>
    </xf>
    <xf numFmtId="3" fontId="6" fillId="0" borderId="141" xfId="58" applyNumberFormat="1" applyFont="1" applyFill="1" applyBorder="1">
      <alignment/>
      <protection/>
    </xf>
    <xf numFmtId="3" fontId="12" fillId="0" borderId="142" xfId="58" applyNumberFormat="1" applyFont="1" applyFill="1" applyBorder="1">
      <alignment/>
      <protection/>
    </xf>
    <xf numFmtId="10" fontId="6" fillId="0" borderId="143" xfId="58" applyNumberFormat="1" applyFont="1" applyFill="1" applyBorder="1">
      <alignment/>
      <protection/>
    </xf>
    <xf numFmtId="3" fontId="6" fillId="0" borderId="144" xfId="58" applyNumberFormat="1" applyFont="1" applyFill="1" applyBorder="1">
      <alignment/>
      <protection/>
    </xf>
    <xf numFmtId="10" fontId="6" fillId="0" borderId="143" xfId="58" applyNumberFormat="1" applyFont="1" applyFill="1" applyBorder="1" applyAlignment="1">
      <alignment horizontal="right"/>
      <protection/>
    </xf>
    <xf numFmtId="10" fontId="6" fillId="0" borderId="145" xfId="58" applyNumberFormat="1" applyFont="1" applyFill="1" applyBorder="1" applyAlignment="1">
      <alignment horizontal="right"/>
      <protection/>
    </xf>
    <xf numFmtId="0" fontId="6" fillId="0" borderId="146" xfId="58" applyFont="1" applyFill="1" applyBorder="1">
      <alignment/>
      <protection/>
    </xf>
    <xf numFmtId="0" fontId="6" fillId="0" borderId="147" xfId="58" applyFont="1" applyFill="1" applyBorder="1">
      <alignment/>
      <protection/>
    </xf>
    <xf numFmtId="3" fontId="6" fillId="0" borderId="148" xfId="58" applyNumberFormat="1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12" fillId="0" borderId="151" xfId="58" applyNumberFormat="1" applyFont="1" applyFill="1" applyBorder="1">
      <alignment/>
      <protection/>
    </xf>
    <xf numFmtId="10" fontId="6" fillId="0" borderId="152" xfId="58" applyNumberFormat="1" applyFont="1" applyFill="1" applyBorder="1">
      <alignment/>
      <protection/>
    </xf>
    <xf numFmtId="3" fontId="6" fillId="0" borderId="153" xfId="58" applyNumberFormat="1" applyFont="1" applyFill="1" applyBorder="1">
      <alignment/>
      <protection/>
    </xf>
    <xf numFmtId="10" fontId="6" fillId="0" borderId="152" xfId="58" applyNumberFormat="1" applyFont="1" applyFill="1" applyBorder="1" applyAlignment="1">
      <alignment horizontal="right"/>
      <protection/>
    </xf>
    <xf numFmtId="10" fontId="6" fillId="0" borderId="154" xfId="58" applyNumberFormat="1" applyFont="1" applyFill="1" applyBorder="1" applyAlignment="1">
      <alignment horizontal="right"/>
      <protection/>
    </xf>
    <xf numFmtId="0" fontId="6" fillId="0" borderId="155" xfId="58" applyFont="1" applyFill="1" applyBorder="1">
      <alignment/>
      <protection/>
    </xf>
    <xf numFmtId="0" fontId="6" fillId="0" borderId="156" xfId="58" applyFont="1" applyFill="1" applyBorder="1">
      <alignment/>
      <protection/>
    </xf>
    <xf numFmtId="3" fontId="6" fillId="0" borderId="157" xfId="58" applyNumberFormat="1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12" fillId="0" borderId="160" xfId="58" applyNumberFormat="1" applyFont="1" applyFill="1" applyBorder="1">
      <alignment/>
      <protection/>
    </xf>
    <xf numFmtId="10" fontId="6" fillId="0" borderId="161" xfId="58" applyNumberFormat="1" applyFont="1" applyFill="1" applyBorder="1">
      <alignment/>
      <protection/>
    </xf>
    <xf numFmtId="3" fontId="6" fillId="0" borderId="162" xfId="58" applyNumberFormat="1" applyFont="1" applyFill="1" applyBorder="1">
      <alignment/>
      <protection/>
    </xf>
    <xf numFmtId="10" fontId="6" fillId="0" borderId="161" xfId="58" applyNumberFormat="1" applyFont="1" applyFill="1" applyBorder="1" applyAlignment="1">
      <alignment horizontal="right"/>
      <protection/>
    </xf>
    <xf numFmtId="10" fontId="6" fillId="0" borderId="163" xfId="58" applyNumberFormat="1" applyFont="1" applyFill="1" applyBorder="1" applyAlignment="1">
      <alignment horizontal="right"/>
      <protection/>
    </xf>
    <xf numFmtId="0" fontId="6" fillId="0" borderId="164" xfId="58" applyFont="1" applyFill="1" applyBorder="1">
      <alignment/>
      <protection/>
    </xf>
    <xf numFmtId="0" fontId="6" fillId="0" borderId="165" xfId="58" applyFont="1" applyFill="1" applyBorder="1">
      <alignment/>
      <protection/>
    </xf>
    <xf numFmtId="3" fontId="6" fillId="0" borderId="166" xfId="58" applyNumberFormat="1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12" fillId="0" borderId="169" xfId="58" applyNumberFormat="1" applyFont="1" applyFill="1" applyBorder="1">
      <alignment/>
      <protection/>
    </xf>
    <xf numFmtId="10" fontId="6" fillId="0" borderId="170" xfId="58" applyNumberFormat="1" applyFont="1" applyFill="1" applyBorder="1">
      <alignment/>
      <protection/>
    </xf>
    <xf numFmtId="3" fontId="6" fillId="0" borderId="171" xfId="58" applyNumberFormat="1" applyFont="1" applyFill="1" applyBorder="1">
      <alignment/>
      <protection/>
    </xf>
    <xf numFmtId="10" fontId="6" fillId="0" borderId="170" xfId="58" applyNumberFormat="1" applyFont="1" applyFill="1" applyBorder="1" applyAlignment="1">
      <alignment horizontal="right"/>
      <protection/>
    </xf>
    <xf numFmtId="10" fontId="6" fillId="0" borderId="172" xfId="58" applyNumberFormat="1" applyFont="1" applyFill="1" applyBorder="1" applyAlignment="1">
      <alignment horizontal="right"/>
      <protection/>
    </xf>
    <xf numFmtId="0" fontId="6" fillId="0" borderId="110" xfId="58" applyFont="1" applyFill="1" applyBorder="1">
      <alignment/>
      <protection/>
    </xf>
    <xf numFmtId="0" fontId="6" fillId="0" borderId="173" xfId="58" applyFont="1" applyFill="1" applyBorder="1">
      <alignment/>
      <protection/>
    </xf>
    <xf numFmtId="0" fontId="6" fillId="0" borderId="174" xfId="58" applyFont="1" applyFill="1" applyBorder="1">
      <alignment/>
      <protection/>
    </xf>
    <xf numFmtId="0" fontId="6" fillId="0" borderId="175" xfId="58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6" fillId="0" borderId="178" xfId="58" applyNumberFormat="1" applyFont="1" applyFill="1" applyBorder="1">
      <alignment/>
      <protection/>
    </xf>
    <xf numFmtId="3" fontId="12" fillId="0" borderId="179" xfId="58" applyNumberFormat="1" applyFont="1" applyFill="1" applyBorder="1">
      <alignment/>
      <protection/>
    </xf>
    <xf numFmtId="10" fontId="6" fillId="0" borderId="180" xfId="58" applyNumberFormat="1" applyFont="1" applyFill="1" applyBorder="1">
      <alignment/>
      <protection/>
    </xf>
    <xf numFmtId="3" fontId="6" fillId="0" borderId="181" xfId="58" applyNumberFormat="1" applyFont="1" applyFill="1" applyBorder="1">
      <alignment/>
      <protection/>
    </xf>
    <xf numFmtId="10" fontId="6" fillId="0" borderId="180" xfId="58" applyNumberFormat="1" applyFont="1" applyFill="1" applyBorder="1" applyAlignment="1">
      <alignment horizontal="right"/>
      <protection/>
    </xf>
    <xf numFmtId="10" fontId="6" fillId="0" borderId="182" xfId="58" applyNumberFormat="1" applyFont="1" applyFill="1" applyBorder="1" applyAlignment="1">
      <alignment horizontal="right"/>
      <protection/>
    </xf>
    <xf numFmtId="0" fontId="3" fillId="0" borderId="183" xfId="64" applyNumberFormat="1" applyFont="1" applyBorder="1" quotePrefix="1">
      <alignment/>
      <protection/>
    </xf>
    <xf numFmtId="3" fontId="3" fillId="0" borderId="166" xfId="64" applyNumberFormat="1" applyFont="1" applyBorder="1">
      <alignment/>
      <protection/>
    </xf>
    <xf numFmtId="3" fontId="3" fillId="0" borderId="184" xfId="64" applyNumberFormat="1" applyFont="1" applyBorder="1">
      <alignment/>
      <protection/>
    </xf>
    <xf numFmtId="10" fontId="3" fillId="0" borderId="167" xfId="64" applyNumberFormat="1" applyFont="1" applyBorder="1">
      <alignment/>
      <protection/>
    </xf>
    <xf numFmtId="2" fontId="3" fillId="0" borderId="185" xfId="64" applyNumberFormat="1" applyFont="1" applyBorder="1" applyAlignment="1">
      <alignment horizontal="right"/>
      <protection/>
    </xf>
    <xf numFmtId="2" fontId="3" fillId="0" borderId="186" xfId="64" applyNumberFormat="1" applyFont="1" applyBorder="1">
      <alignment/>
      <protection/>
    </xf>
    <xf numFmtId="0" fontId="3" fillId="0" borderId="187" xfId="64" applyNumberFormat="1" applyFont="1" applyBorder="1" quotePrefix="1">
      <alignment/>
      <protection/>
    </xf>
    <xf numFmtId="3" fontId="3" fillId="0" borderId="111" xfId="64" applyNumberFormat="1" applyFont="1" applyBorder="1">
      <alignment/>
      <protection/>
    </xf>
    <xf numFmtId="3" fontId="3" fillId="0" borderId="123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2" fontId="3" fillId="0" borderId="114" xfId="64" applyNumberFormat="1" applyFont="1" applyBorder="1" applyAlignment="1">
      <alignment horizontal="right"/>
      <protection/>
    </xf>
    <xf numFmtId="2" fontId="3" fillId="0" borderId="115" xfId="64" applyNumberFormat="1" applyFont="1" applyBorder="1">
      <alignment/>
      <protection/>
    </xf>
    <xf numFmtId="0" fontId="3" fillId="0" borderId="188" xfId="64" applyNumberFormat="1" applyFont="1" applyBorder="1" quotePrefix="1">
      <alignment/>
      <protection/>
    </xf>
    <xf numFmtId="3" fontId="3" fillId="0" borderId="176" xfId="64" applyNumberFormat="1" applyFont="1" applyBorder="1">
      <alignment/>
      <protection/>
    </xf>
    <xf numFmtId="3" fontId="3" fillId="0" borderId="189" xfId="64" applyNumberFormat="1" applyFont="1" applyBorder="1">
      <alignment/>
      <protection/>
    </xf>
    <xf numFmtId="10" fontId="3" fillId="0" borderId="177" xfId="64" applyNumberFormat="1" applyFont="1" applyBorder="1">
      <alignment/>
      <protection/>
    </xf>
    <xf numFmtId="2" fontId="3" fillId="0" borderId="190" xfId="64" applyNumberFormat="1" applyFont="1" applyBorder="1" applyAlignment="1">
      <alignment horizontal="right"/>
      <protection/>
    </xf>
    <xf numFmtId="2" fontId="3" fillId="0" borderId="191" xfId="64" applyNumberFormat="1" applyFont="1" applyBorder="1">
      <alignment/>
      <protection/>
    </xf>
    <xf numFmtId="0" fontId="26" fillId="37" borderId="192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3" fontId="26" fillId="37" borderId="193" xfId="65" applyNumberFormat="1" applyFont="1" applyFill="1" applyBorder="1" applyAlignment="1">
      <alignment vertical="center"/>
      <protection/>
    </xf>
    <xf numFmtId="0" fontId="3" fillId="0" borderId="164" xfId="65" applyNumberFormat="1" applyFont="1" applyBorder="1">
      <alignment/>
      <protection/>
    </xf>
    <xf numFmtId="3" fontId="3" fillId="0" borderId="171" xfId="65" applyNumberFormat="1" applyFont="1" applyBorder="1">
      <alignment/>
      <protection/>
    </xf>
    <xf numFmtId="3" fontId="3" fillId="0" borderId="184" xfId="65" applyNumberFormat="1" applyFont="1" applyBorder="1">
      <alignment/>
      <protection/>
    </xf>
    <xf numFmtId="10" fontId="3" fillId="0" borderId="184" xfId="65" applyNumberFormat="1" applyFont="1" applyBorder="1">
      <alignment/>
      <protection/>
    </xf>
    <xf numFmtId="3" fontId="3" fillId="0" borderId="166" xfId="65" applyNumberFormat="1" applyFont="1" applyBorder="1">
      <alignment/>
      <protection/>
    </xf>
    <xf numFmtId="10" fontId="3" fillId="0" borderId="185" xfId="65" applyNumberFormat="1" applyFont="1" applyBorder="1">
      <alignment/>
      <protection/>
    </xf>
    <xf numFmtId="10" fontId="3" fillId="0" borderId="186" xfId="65" applyNumberFormat="1" applyFont="1" applyBorder="1">
      <alignment/>
      <protection/>
    </xf>
    <xf numFmtId="0" fontId="3" fillId="0" borderId="110" xfId="65" applyNumberFormat="1" applyFont="1" applyBorder="1">
      <alignment/>
      <protection/>
    </xf>
    <xf numFmtId="3" fontId="3" fillId="0" borderId="128" xfId="65" applyNumberFormat="1" applyFont="1" applyBorder="1">
      <alignment/>
      <protection/>
    </xf>
    <xf numFmtId="3" fontId="3" fillId="0" borderId="123" xfId="65" applyNumberFormat="1" applyFont="1" applyBorder="1">
      <alignment/>
      <protection/>
    </xf>
    <xf numFmtId="10" fontId="3" fillId="0" borderId="123" xfId="65" applyNumberFormat="1" applyFont="1" applyBorder="1">
      <alignment/>
      <protection/>
    </xf>
    <xf numFmtId="3" fontId="3" fillId="0" borderId="111" xfId="65" applyNumberFormat="1" applyFont="1" applyBorder="1">
      <alignment/>
      <protection/>
    </xf>
    <xf numFmtId="10" fontId="3" fillId="0" borderId="114" xfId="65" applyNumberFormat="1" applyFont="1" applyBorder="1">
      <alignment/>
      <protection/>
    </xf>
    <xf numFmtId="10" fontId="3" fillId="0" borderId="115" xfId="65" applyNumberFormat="1" applyFont="1" applyBorder="1">
      <alignment/>
      <protection/>
    </xf>
    <xf numFmtId="0" fontId="3" fillId="0" borderId="174" xfId="65" applyNumberFormat="1" applyFont="1" applyBorder="1">
      <alignment/>
      <protection/>
    </xf>
    <xf numFmtId="3" fontId="3" fillId="0" borderId="181" xfId="65" applyNumberFormat="1" applyFont="1" applyBorder="1">
      <alignment/>
      <protection/>
    </xf>
    <xf numFmtId="3" fontId="3" fillId="0" borderId="189" xfId="65" applyNumberFormat="1" applyFont="1" applyBorder="1">
      <alignment/>
      <protection/>
    </xf>
    <xf numFmtId="10" fontId="3" fillId="0" borderId="189" xfId="65" applyNumberFormat="1" applyFont="1" applyBorder="1">
      <alignment/>
      <protection/>
    </xf>
    <xf numFmtId="3" fontId="3" fillId="0" borderId="176" xfId="65" applyNumberFormat="1" applyFont="1" applyBorder="1">
      <alignment/>
      <protection/>
    </xf>
    <xf numFmtId="10" fontId="3" fillId="0" borderId="190" xfId="65" applyNumberFormat="1" applyFont="1" applyBorder="1">
      <alignment/>
      <protection/>
    </xf>
    <xf numFmtId="10" fontId="3" fillId="0" borderId="191" xfId="65" applyNumberFormat="1" applyFont="1" applyBorder="1">
      <alignment/>
      <protection/>
    </xf>
    <xf numFmtId="10" fontId="27" fillId="36" borderId="51" xfId="58" applyNumberFormat="1" applyFont="1" applyFill="1" applyBorder="1" applyAlignment="1">
      <alignment vertical="center"/>
      <protection/>
    </xf>
    <xf numFmtId="0" fontId="24" fillId="37" borderId="192" xfId="65" applyNumberFormat="1" applyFont="1" applyFill="1" applyBorder="1" applyAlignment="1">
      <alignment vertical="center"/>
      <protection/>
    </xf>
    <xf numFmtId="3" fontId="24" fillId="37" borderId="4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10" fontId="24" fillId="37" borderId="194" xfId="65" applyNumberFormat="1" applyFont="1" applyFill="1" applyBorder="1" applyAlignment="1">
      <alignment vertical="center"/>
      <protection/>
    </xf>
    <xf numFmtId="10" fontId="24" fillId="37" borderId="195" xfId="65" applyNumberFormat="1" applyFont="1" applyFill="1" applyBorder="1" applyAlignment="1">
      <alignment vertical="center"/>
      <protection/>
    </xf>
    <xf numFmtId="3" fontId="24" fillId="37" borderId="193" xfId="65" applyNumberFormat="1" applyFont="1" applyFill="1" applyBorder="1" applyAlignment="1">
      <alignment vertical="center"/>
      <protection/>
    </xf>
    <xf numFmtId="10" fontId="24" fillId="37" borderId="95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81" fontId="26" fillId="37" borderId="194" xfId="65" applyNumberFormat="1" applyFont="1" applyFill="1" applyBorder="1" applyAlignment="1">
      <alignment vertical="center"/>
      <protection/>
    </xf>
    <xf numFmtId="10" fontId="14" fillId="37" borderId="194" xfId="65" applyNumberFormat="1" applyFont="1" applyFill="1" applyBorder="1">
      <alignment/>
      <protection/>
    </xf>
    <xf numFmtId="10" fontId="14" fillId="37" borderId="95" xfId="65" applyNumberFormat="1" applyFont="1" applyFill="1" applyBorder="1">
      <alignment/>
      <protection/>
    </xf>
    <xf numFmtId="0" fontId="3" fillId="0" borderId="196" xfId="58" applyFont="1" applyFill="1" applyBorder="1">
      <alignment/>
      <protection/>
    </xf>
    <xf numFmtId="3" fontId="3" fillId="0" borderId="197" xfId="58" applyNumberFormat="1" applyFont="1" applyFill="1" applyBorder="1">
      <alignment/>
      <protection/>
    </xf>
    <xf numFmtId="3" fontId="3" fillId="0" borderId="198" xfId="58" applyNumberFormat="1" applyFont="1" applyFill="1" applyBorder="1">
      <alignment/>
      <protection/>
    </xf>
    <xf numFmtId="3" fontId="3" fillId="0" borderId="199" xfId="58" applyNumberFormat="1" applyFont="1" applyFill="1" applyBorder="1">
      <alignment/>
      <protection/>
    </xf>
    <xf numFmtId="3" fontId="3" fillId="0" borderId="200" xfId="58" applyNumberFormat="1" applyFont="1" applyFill="1" applyBorder="1">
      <alignment/>
      <protection/>
    </xf>
    <xf numFmtId="3" fontId="3" fillId="0" borderId="201" xfId="58" applyNumberFormat="1" applyFont="1" applyFill="1" applyBorder="1">
      <alignment/>
      <protection/>
    </xf>
    <xf numFmtId="10" fontId="3" fillId="0" borderId="202" xfId="58" applyNumberFormat="1" applyFont="1" applyFill="1" applyBorder="1">
      <alignment/>
      <protection/>
    </xf>
    <xf numFmtId="10" fontId="6" fillId="0" borderId="202" xfId="58" applyNumberFormat="1" applyFont="1" applyFill="1" applyBorder="1" applyAlignment="1">
      <alignment horizontal="right"/>
      <protection/>
    </xf>
    <xf numFmtId="10" fontId="3" fillId="0" borderId="203" xfId="58" applyNumberFormat="1" applyFont="1" applyFill="1" applyBorder="1" applyAlignment="1">
      <alignment horizontal="right"/>
      <protection/>
    </xf>
    <xf numFmtId="3" fontId="3" fillId="0" borderId="204" xfId="58" applyNumberFormat="1" applyFont="1" applyFill="1" applyBorder="1">
      <alignment/>
      <protection/>
    </xf>
    <xf numFmtId="0" fontId="3" fillId="0" borderId="205" xfId="58" applyFont="1" applyFill="1" applyBorder="1">
      <alignment/>
      <protection/>
    </xf>
    <xf numFmtId="3" fontId="3" fillId="0" borderId="206" xfId="58" applyNumberFormat="1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3" fontId="3" fillId="0" borderId="210" xfId="58" applyNumberFormat="1" applyFont="1" applyFill="1" applyBorder="1">
      <alignment/>
      <protection/>
    </xf>
    <xf numFmtId="10" fontId="3" fillId="0" borderId="211" xfId="58" applyNumberFormat="1" applyFont="1" applyFill="1" applyBorder="1">
      <alignment/>
      <protection/>
    </xf>
    <xf numFmtId="10" fontId="6" fillId="0" borderId="211" xfId="58" applyNumberFormat="1" applyFont="1" applyFill="1" applyBorder="1" applyAlignment="1">
      <alignment horizontal="right"/>
      <protection/>
    </xf>
    <xf numFmtId="3" fontId="3" fillId="0" borderId="212" xfId="58" applyNumberFormat="1" applyFont="1" applyFill="1" applyBorder="1">
      <alignment/>
      <protection/>
    </xf>
    <xf numFmtId="10" fontId="3" fillId="0" borderId="213" xfId="58" applyNumberFormat="1" applyFont="1" applyFill="1" applyBorder="1" applyAlignment="1">
      <alignment horizontal="right"/>
      <protection/>
    </xf>
    <xf numFmtId="0" fontId="133" fillId="33" borderId="36" xfId="57" applyFont="1" applyFill="1" applyBorder="1">
      <alignment/>
      <protection/>
    </xf>
    <xf numFmtId="0" fontId="134" fillId="33" borderId="35" xfId="57" applyFont="1" applyFill="1" applyBorder="1">
      <alignment/>
      <protection/>
    </xf>
    <xf numFmtId="0" fontId="133" fillId="33" borderId="18" xfId="57" applyFont="1" applyFill="1" applyBorder="1">
      <alignment/>
      <protection/>
    </xf>
    <xf numFmtId="0" fontId="134" fillId="33" borderId="17" xfId="57" applyFont="1" applyFill="1" applyBorder="1">
      <alignment/>
      <protection/>
    </xf>
    <xf numFmtId="0" fontId="135" fillId="33" borderId="18" xfId="57" applyFont="1" applyFill="1" applyBorder="1">
      <alignment/>
      <protection/>
    </xf>
    <xf numFmtId="0" fontId="136" fillId="33" borderId="18" xfId="57" applyFont="1" applyFill="1" applyBorder="1">
      <alignment/>
      <protection/>
    </xf>
    <xf numFmtId="0" fontId="133" fillId="33" borderId="214" xfId="57" applyFont="1" applyFill="1" applyBorder="1">
      <alignment/>
      <protection/>
    </xf>
    <xf numFmtId="0" fontId="134" fillId="33" borderId="215" xfId="57" applyFont="1" applyFill="1" applyBorder="1">
      <alignment/>
      <protection/>
    </xf>
    <xf numFmtId="0" fontId="36" fillId="40" borderId="14" xfId="57" applyFont="1" applyFill="1" applyBorder="1">
      <alignment/>
      <protection/>
    </xf>
    <xf numFmtId="0" fontId="36" fillId="40" borderId="13" xfId="57" applyFont="1" applyFill="1" applyBorder="1">
      <alignment/>
      <protection/>
    </xf>
    <xf numFmtId="0" fontId="39" fillId="2" borderId="86" xfId="57" applyFont="1" applyFill="1" applyBorder="1">
      <alignment/>
      <protection/>
    </xf>
    <xf numFmtId="0" fontId="40" fillId="2" borderId="87" xfId="46" applyFont="1" applyFill="1" applyBorder="1" applyAlignment="1" applyProtection="1">
      <alignment horizontal="left" indent="1"/>
      <protection/>
    </xf>
    <xf numFmtId="0" fontId="40" fillId="2" borderId="216" xfId="46" applyFont="1" applyFill="1" applyBorder="1" applyAlignment="1" applyProtection="1">
      <alignment horizontal="left" indent="1"/>
      <protection/>
    </xf>
    <xf numFmtId="0" fontId="39" fillId="2" borderId="217" xfId="57" applyFont="1" applyFill="1" applyBorder="1">
      <alignment/>
      <protection/>
    </xf>
    <xf numFmtId="0" fontId="40" fillId="2" borderId="218" xfId="46" applyFont="1" applyFill="1" applyBorder="1" applyAlignment="1" applyProtection="1">
      <alignment horizontal="left" indent="1"/>
      <protection/>
    </xf>
    <xf numFmtId="0" fontId="37" fillId="14" borderId="219" xfId="59" applyFont="1" applyFill="1" applyBorder="1">
      <alignment/>
      <protection/>
    </xf>
    <xf numFmtId="0" fontId="38" fillId="14" borderId="220" xfId="46" applyFont="1" applyFill="1" applyBorder="1" applyAlignment="1" applyProtection="1">
      <alignment horizontal="left" indent="1"/>
      <protection/>
    </xf>
    <xf numFmtId="37" fontId="132" fillId="0" borderId="23" xfId="61" applyFont="1" applyFill="1" applyBorder="1" applyAlignment="1" applyProtection="1">
      <alignment horizontal="center" vertical="center"/>
      <protection/>
    </xf>
    <xf numFmtId="37" fontId="132" fillId="0" borderId="18" xfId="61" applyFont="1" applyFill="1" applyBorder="1" applyAlignment="1" applyProtection="1">
      <alignment horizontal="center" vertical="center"/>
      <protection/>
    </xf>
    <xf numFmtId="0" fontId="137" fillId="40" borderId="221" xfId="57" applyFont="1" applyFill="1" applyBorder="1" applyAlignment="1">
      <alignment horizontal="center"/>
      <protection/>
    </xf>
    <xf numFmtId="0" fontId="137" fillId="40" borderId="222" xfId="57" applyFont="1" applyFill="1" applyBorder="1" applyAlignment="1">
      <alignment horizontal="center"/>
      <protection/>
    </xf>
    <xf numFmtId="0" fontId="138" fillId="40" borderId="18" xfId="57" applyFont="1" applyFill="1" applyBorder="1" applyAlignment="1">
      <alignment horizontal="center"/>
      <protection/>
    </xf>
    <xf numFmtId="0" fontId="138" fillId="40" borderId="17" xfId="57" applyFont="1" applyFill="1" applyBorder="1" applyAlignment="1">
      <alignment horizontal="center"/>
      <protection/>
    </xf>
    <xf numFmtId="0" fontId="139" fillId="40" borderId="18" xfId="57" applyFont="1" applyFill="1" applyBorder="1" applyAlignment="1">
      <alignment horizontal="center"/>
      <protection/>
    </xf>
    <xf numFmtId="0" fontId="139" fillId="40" borderId="17" xfId="57" applyFont="1" applyFill="1" applyBorder="1" applyAlignment="1">
      <alignment horizontal="center"/>
      <protection/>
    </xf>
    <xf numFmtId="37" fontId="140" fillId="37" borderId="223" xfId="46" applyNumberFormat="1" applyFont="1" applyFill="1" applyBorder="1" applyAlignment="1" applyProtection="1">
      <alignment horizontal="center" vertical="center"/>
      <protection/>
    </xf>
    <xf numFmtId="37" fontId="140" fillId="37" borderId="224" xfId="46" applyNumberFormat="1" applyFont="1" applyFill="1" applyBorder="1" applyAlignment="1" applyProtection="1">
      <alignment horizontal="center" vertical="center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93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93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39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85" xfId="61" applyFont="1" applyFill="1" applyBorder="1" applyAlignment="1">
      <alignment horizontal="center" vertical="center"/>
      <protection/>
    </xf>
    <xf numFmtId="0" fontId="15" fillId="0" borderId="97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93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2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99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39" borderId="101" xfId="46" applyNumberFormat="1" applyFont="1" applyFill="1" applyBorder="1" applyAlignment="1" applyProtection="1">
      <alignment horizontal="center"/>
      <protection/>
    </xf>
    <xf numFmtId="37" fontId="25" fillId="39" borderId="225" xfId="46" applyNumberFormat="1" applyFont="1" applyFill="1" applyBorder="1" applyAlignment="1" applyProtection="1">
      <alignment horizontal="center"/>
      <protection/>
    </xf>
    <xf numFmtId="37" fontId="25" fillId="39" borderId="100" xfId="46" applyNumberFormat="1" applyFont="1" applyFill="1" applyBorder="1" applyAlignment="1" applyProtection="1">
      <alignment horizontal="center"/>
      <protection/>
    </xf>
    <xf numFmtId="0" fontId="5" fillId="35" borderId="101" xfId="64" applyFont="1" applyFill="1" applyBorder="1" applyAlignment="1">
      <alignment horizontal="center"/>
      <protection/>
    </xf>
    <xf numFmtId="0" fontId="5" fillId="35" borderId="225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26" xfId="64" applyFont="1" applyFill="1" applyBorder="1" applyAlignment="1">
      <alignment horizontal="center"/>
      <protection/>
    </xf>
    <xf numFmtId="0" fontId="5" fillId="35" borderId="100" xfId="64" applyFont="1" applyFill="1" applyBorder="1" applyAlignment="1">
      <alignment horizontal="center"/>
      <protection/>
    </xf>
    <xf numFmtId="0" fontId="19" fillId="35" borderId="227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26" xfId="64" applyFont="1" applyFill="1" applyBorder="1" applyAlignment="1">
      <alignment horizontal="center" vertical="center"/>
      <protection/>
    </xf>
    <xf numFmtId="0" fontId="16" fillId="35" borderId="228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29" xfId="64" applyFont="1" applyFill="1" applyBorder="1" applyAlignment="1">
      <alignment horizontal="center" vertical="center"/>
      <protection/>
    </xf>
    <xf numFmtId="49" fontId="13" fillId="35" borderId="101" xfId="64" applyNumberFormat="1" applyFont="1" applyFill="1" applyBorder="1" applyAlignment="1">
      <alignment horizontal="center" vertical="center" wrapText="1"/>
      <protection/>
    </xf>
    <xf numFmtId="49" fontId="13" fillId="35" borderId="225" xfId="64" applyNumberFormat="1" applyFont="1" applyFill="1" applyBorder="1" applyAlignment="1">
      <alignment horizontal="center" vertical="center" wrapText="1"/>
      <protection/>
    </xf>
    <xf numFmtId="49" fontId="13" fillId="35" borderId="230" xfId="64" applyNumberFormat="1" applyFont="1" applyFill="1" applyBorder="1" applyAlignment="1">
      <alignment horizontal="center" vertical="center" wrapText="1"/>
      <protection/>
    </xf>
    <xf numFmtId="0" fontId="13" fillId="35" borderId="225" xfId="64" applyNumberFormat="1" applyFont="1" applyFill="1" applyBorder="1" applyAlignment="1">
      <alignment horizontal="center" vertical="center" wrapText="1"/>
      <protection/>
    </xf>
    <xf numFmtId="0" fontId="13" fillId="35" borderId="230" xfId="64" applyNumberFormat="1" applyFont="1" applyFill="1" applyBorder="1" applyAlignment="1">
      <alignment horizontal="center" vertical="center" wrapText="1"/>
      <protection/>
    </xf>
    <xf numFmtId="1" fontId="12" fillId="35" borderId="227" xfId="64" applyNumberFormat="1" applyFont="1" applyFill="1" applyBorder="1" applyAlignment="1">
      <alignment horizontal="center" vertical="center" wrapText="1"/>
      <protection/>
    </xf>
    <xf numFmtId="1" fontId="12" fillId="35" borderId="231" xfId="64" applyNumberFormat="1" applyFont="1" applyFill="1" applyBorder="1" applyAlignment="1">
      <alignment horizontal="center" vertical="center" wrapText="1"/>
      <protection/>
    </xf>
    <xf numFmtId="1" fontId="12" fillId="35" borderId="228" xfId="64" applyNumberFormat="1" applyFont="1" applyFill="1" applyBorder="1" applyAlignment="1">
      <alignment horizontal="center" vertical="center" wrapText="1"/>
      <protection/>
    </xf>
    <xf numFmtId="49" fontId="5" fillId="35" borderId="194" xfId="64" applyNumberFormat="1" applyFont="1" applyFill="1" applyBorder="1" applyAlignment="1">
      <alignment horizontal="center" vertical="center" wrapText="1"/>
      <protection/>
    </xf>
    <xf numFmtId="49" fontId="5" fillId="35" borderId="232" xfId="64" applyNumberFormat="1" applyFont="1" applyFill="1" applyBorder="1" applyAlignment="1">
      <alignment horizontal="center" vertical="center" wrapText="1"/>
      <protection/>
    </xf>
    <xf numFmtId="49" fontId="5" fillId="35" borderId="195" xfId="64" applyNumberFormat="1" applyFont="1" applyFill="1" applyBorder="1" applyAlignment="1">
      <alignment horizontal="center" vertical="center" wrapText="1"/>
      <protection/>
    </xf>
    <xf numFmtId="49" fontId="5" fillId="35" borderId="233" xfId="64" applyNumberFormat="1" applyFont="1" applyFill="1" applyBorder="1" applyAlignment="1">
      <alignment horizontal="center" vertical="center" wrapText="1"/>
      <protection/>
    </xf>
    <xf numFmtId="49" fontId="12" fillId="35" borderId="101" xfId="64" applyNumberFormat="1" applyFont="1" applyFill="1" applyBorder="1" applyAlignment="1">
      <alignment horizontal="center" vertical="center" wrapText="1"/>
      <protection/>
    </xf>
    <xf numFmtId="49" fontId="12" fillId="35" borderId="225" xfId="64" applyNumberFormat="1" applyFont="1" applyFill="1" applyBorder="1" applyAlignment="1">
      <alignment horizontal="center" vertical="center" wrapText="1"/>
      <protection/>
    </xf>
    <xf numFmtId="49" fontId="12" fillId="35" borderId="230" xfId="64" applyNumberFormat="1" applyFont="1" applyFill="1" applyBorder="1" applyAlignment="1">
      <alignment horizontal="center" vertical="center" wrapText="1"/>
      <protection/>
    </xf>
    <xf numFmtId="1" fontId="5" fillId="35" borderId="227" xfId="64" applyNumberFormat="1" applyFont="1" applyFill="1" applyBorder="1" applyAlignment="1">
      <alignment horizontal="center" vertical="center" wrapText="1"/>
      <protection/>
    </xf>
    <xf numFmtId="1" fontId="5" fillId="35" borderId="231" xfId="64" applyNumberFormat="1" applyFont="1" applyFill="1" applyBorder="1" applyAlignment="1">
      <alignment horizontal="center" vertical="center" wrapText="1"/>
      <protection/>
    </xf>
    <xf numFmtId="1" fontId="5" fillId="35" borderId="228" xfId="64" applyNumberFormat="1" applyFont="1" applyFill="1" applyBorder="1" applyAlignment="1">
      <alignment horizontal="center" vertical="center" wrapText="1"/>
      <protection/>
    </xf>
    <xf numFmtId="49" fontId="16" fillId="35" borderId="230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1" fontId="16" fillId="35" borderId="234" xfId="58" applyNumberFormat="1" applyFont="1" applyFill="1" applyBorder="1" applyAlignment="1">
      <alignment horizontal="center" vertical="center" wrapText="1"/>
      <protection/>
    </xf>
    <xf numFmtId="1" fontId="16" fillId="35" borderId="235" xfId="58" applyNumberFormat="1" applyFont="1" applyFill="1" applyBorder="1" applyAlignment="1">
      <alignment horizontal="center" vertical="center" wrapText="1"/>
      <protection/>
    </xf>
    <xf numFmtId="0" fontId="28" fillId="35" borderId="236" xfId="58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37" xfId="58" applyFont="1" applyFill="1" applyBorder="1" applyAlignment="1">
      <alignment horizontal="center"/>
      <protection/>
    </xf>
    <xf numFmtId="0" fontId="17" fillId="35" borderId="103" xfId="58" applyFont="1" applyFill="1" applyBorder="1" applyAlignment="1">
      <alignment horizontal="center"/>
      <protection/>
    </xf>
    <xf numFmtId="0" fontId="17" fillId="35" borderId="238" xfId="58" applyFont="1" applyFill="1" applyBorder="1" applyAlignment="1">
      <alignment horizontal="center"/>
      <protection/>
    </xf>
    <xf numFmtId="0" fontId="17" fillId="35" borderId="239" xfId="58" applyFont="1" applyFill="1" applyBorder="1" applyAlignment="1">
      <alignment horizontal="center"/>
      <protection/>
    </xf>
    <xf numFmtId="49" fontId="16" fillId="35" borderId="240" xfId="58" applyNumberFormat="1" applyFont="1" applyFill="1" applyBorder="1" applyAlignment="1">
      <alignment horizontal="center" vertical="center" wrapText="1"/>
      <protection/>
    </xf>
    <xf numFmtId="0" fontId="29" fillId="0" borderId="241" xfId="58" applyFont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242" xfId="58" applyNumberFormat="1" applyFont="1" applyFill="1" applyBorder="1" applyAlignment="1">
      <alignment horizontal="center" vertical="center" wrapText="1"/>
      <protection/>
    </xf>
    <xf numFmtId="37" fontId="32" fillId="39" borderId="101" xfId="47" applyNumberFormat="1" applyFont="1" applyFill="1" applyBorder="1" applyAlignment="1">
      <alignment horizontal="center"/>
    </xf>
    <xf numFmtId="37" fontId="32" fillId="39" borderId="100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93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43" xfId="58" applyNumberFormat="1" applyFont="1" applyFill="1" applyBorder="1" applyAlignment="1">
      <alignment horizontal="center" vertical="center" wrapText="1"/>
      <protection/>
    </xf>
    <xf numFmtId="0" fontId="14" fillId="35" borderId="244" xfId="58" applyFont="1" applyFill="1" applyBorder="1" applyAlignment="1">
      <alignment vertical="center"/>
      <protection/>
    </xf>
    <xf numFmtId="0" fontId="14" fillId="35" borderId="245" xfId="58" applyFont="1" applyFill="1" applyBorder="1" applyAlignment="1">
      <alignment vertical="center"/>
      <protection/>
    </xf>
    <xf numFmtId="0" fontId="14" fillId="35" borderId="246" xfId="58" applyFont="1" applyFill="1" applyBorder="1" applyAlignment="1">
      <alignment vertical="center"/>
      <protection/>
    </xf>
    <xf numFmtId="49" fontId="13" fillId="35" borderId="247" xfId="58" applyNumberFormat="1" applyFont="1" applyFill="1" applyBorder="1" applyAlignment="1">
      <alignment horizontal="center" vertical="center" wrapText="1"/>
      <protection/>
    </xf>
    <xf numFmtId="49" fontId="13" fillId="35" borderId="248" xfId="58" applyNumberFormat="1" applyFont="1" applyFill="1" applyBorder="1" applyAlignment="1">
      <alignment horizontal="center" vertical="center" wrapText="1"/>
      <protection/>
    </xf>
    <xf numFmtId="49" fontId="13" fillId="35" borderId="249" xfId="58" applyNumberFormat="1" applyFont="1" applyFill="1" applyBorder="1" applyAlignment="1">
      <alignment horizontal="center" vertical="center" wrapText="1"/>
      <protection/>
    </xf>
    <xf numFmtId="49" fontId="13" fillId="35" borderId="250" xfId="58" applyNumberFormat="1" applyFont="1" applyFill="1" applyBorder="1" applyAlignment="1">
      <alignment horizontal="center" vertical="center" wrapText="1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3" fillId="35" borderId="252" xfId="58" applyNumberFormat="1" applyFont="1" applyFill="1" applyBorder="1" applyAlignment="1">
      <alignment horizontal="center" vertical="center" wrapText="1"/>
      <protection/>
    </xf>
    <xf numFmtId="49" fontId="13" fillId="35" borderId="253" xfId="58" applyNumberFormat="1" applyFont="1" applyFill="1" applyBorder="1" applyAlignment="1">
      <alignment horizontal="center" vertical="center" wrapText="1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27" xfId="64" applyNumberFormat="1" applyFont="1" applyFill="1" applyBorder="1" applyAlignment="1">
      <alignment horizontal="center" vertical="center" wrapText="1"/>
      <protection/>
    </xf>
    <xf numFmtId="1" fontId="13" fillId="35" borderId="231" xfId="64" applyNumberFormat="1" applyFont="1" applyFill="1" applyBorder="1" applyAlignment="1">
      <alignment horizontal="center" vertical="center" wrapText="1"/>
      <protection/>
    </xf>
    <xf numFmtId="1" fontId="13" fillId="35" borderId="228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01" xfId="64" applyFont="1" applyFill="1" applyBorder="1" applyAlignment="1">
      <alignment horizontal="center"/>
      <protection/>
    </xf>
    <xf numFmtId="0" fontId="12" fillId="35" borderId="225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26" xfId="64" applyFont="1" applyFill="1" applyBorder="1" applyAlignment="1">
      <alignment horizontal="center"/>
      <protection/>
    </xf>
    <xf numFmtId="0" fontId="12" fillId="35" borderId="100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93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39" borderId="101" xfId="46" applyNumberFormat="1" applyFont="1" applyFill="1" applyBorder="1" applyAlignment="1" applyProtection="1">
      <alignment horizontal="center"/>
      <protection/>
    </xf>
    <xf numFmtId="37" fontId="34" fillId="39" borderId="225" xfId="46" applyNumberFormat="1" applyFont="1" applyFill="1" applyBorder="1" applyAlignment="1" applyProtection="1">
      <alignment horizontal="center"/>
      <protection/>
    </xf>
    <xf numFmtId="37" fontId="34" fillId="39" borderId="100" xfId="46" applyNumberFormat="1" applyFont="1" applyFill="1" applyBorder="1" applyAlignment="1" applyProtection="1">
      <alignment horizontal="center"/>
      <protection/>
    </xf>
    <xf numFmtId="0" fontId="13" fillId="35" borderId="101" xfId="64" applyFont="1" applyFill="1" applyBorder="1" applyAlignment="1">
      <alignment horizontal="center" vertical="center"/>
      <protection/>
    </xf>
    <xf numFmtId="0" fontId="13" fillId="35" borderId="225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26" xfId="64" applyFont="1" applyFill="1" applyBorder="1" applyAlignment="1">
      <alignment horizontal="center" vertical="center"/>
      <protection/>
    </xf>
    <xf numFmtId="0" fontId="13" fillId="35" borderId="100" xfId="64" applyFont="1" applyFill="1" applyBorder="1" applyAlignment="1">
      <alignment horizontal="center" vertical="center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54" xfId="58" applyNumberFormat="1" applyFont="1" applyFill="1" applyBorder="1" applyAlignment="1">
      <alignment horizontal="center" vertical="center" wrapText="1"/>
      <protection/>
    </xf>
    <xf numFmtId="1" fontId="12" fillId="35" borderId="255" xfId="58" applyNumberFormat="1" applyFont="1" applyFill="1" applyBorder="1" applyAlignment="1">
      <alignment horizontal="center" vertical="center" wrapText="1"/>
      <protection/>
    </xf>
    <xf numFmtId="1" fontId="12" fillId="35" borderId="90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256" xfId="58" applyNumberFormat="1" applyFont="1" applyFill="1" applyBorder="1" applyAlignment="1">
      <alignment horizontal="center" vertical="center" wrapText="1"/>
      <protection/>
    </xf>
    <xf numFmtId="0" fontId="6" fillId="35" borderId="257" xfId="58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37" xfId="58" applyFont="1" applyFill="1" applyBorder="1" applyAlignment="1">
      <alignment horizontal="center"/>
      <protection/>
    </xf>
    <xf numFmtId="0" fontId="13" fillId="35" borderId="103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0" fontId="13" fillId="35" borderId="238" xfId="58" applyFont="1" applyFill="1" applyBorder="1" applyAlignment="1">
      <alignment horizontal="center"/>
      <protection/>
    </xf>
    <xf numFmtId="49" fontId="16" fillId="35" borderId="258" xfId="58" applyNumberFormat="1" applyFont="1" applyFill="1" applyBorder="1" applyAlignment="1">
      <alignment horizontal="center" vertical="center" wrapText="1"/>
      <protection/>
    </xf>
    <xf numFmtId="0" fontId="29" fillId="0" borderId="259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93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218" xfId="58" applyFont="1" applyFill="1" applyBorder="1" applyAlignment="1">
      <alignment horizontal="center" vertical="center" wrapText="1"/>
      <protection/>
    </xf>
    <xf numFmtId="49" fontId="13" fillId="35" borderId="260" xfId="58" applyNumberFormat="1" applyFont="1" applyFill="1" applyBorder="1" applyAlignment="1">
      <alignment horizontal="center" vertical="center" wrapText="1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54" xfId="58" applyNumberFormat="1" applyFont="1" applyFill="1" applyBorder="1" applyAlignment="1">
      <alignment horizontal="center" vertical="center" wrapText="1"/>
      <protection/>
    </xf>
    <xf numFmtId="1" fontId="17" fillId="35" borderId="243" xfId="58" applyNumberFormat="1" applyFont="1" applyFill="1" applyBorder="1" applyAlignment="1">
      <alignment horizontal="center" vertical="center" wrapText="1"/>
      <protection/>
    </xf>
    <xf numFmtId="0" fontId="30" fillId="35" borderId="244" xfId="58" applyFont="1" applyFill="1" applyBorder="1" applyAlignment="1">
      <alignment vertical="center"/>
      <protection/>
    </xf>
    <xf numFmtId="0" fontId="30" fillId="35" borderId="245" xfId="58" applyFont="1" applyFill="1" applyBorder="1" applyAlignment="1">
      <alignment vertical="center"/>
      <protection/>
    </xf>
    <xf numFmtId="0" fontId="30" fillId="35" borderId="246" xfId="58" applyFont="1" applyFill="1" applyBorder="1" applyAlignment="1">
      <alignment vertical="center"/>
      <protection/>
    </xf>
    <xf numFmtId="49" fontId="16" fillId="35" borderId="263" xfId="58" applyNumberFormat="1" applyFont="1" applyFill="1" applyBorder="1" applyAlignment="1">
      <alignment horizontal="center" vertical="center" wrapText="1"/>
      <protection/>
    </xf>
    <xf numFmtId="1" fontId="16" fillId="35" borderId="243" xfId="58" applyNumberFormat="1" applyFont="1" applyFill="1" applyBorder="1" applyAlignment="1">
      <alignment horizontal="center" vertical="center" wrapText="1"/>
      <protection/>
    </xf>
    <xf numFmtId="0" fontId="28" fillId="35" borderId="244" xfId="58" applyFont="1" applyFill="1" applyBorder="1" applyAlignment="1">
      <alignment vertical="center"/>
      <protection/>
    </xf>
    <xf numFmtId="0" fontId="28" fillId="35" borderId="245" xfId="58" applyFont="1" applyFill="1" applyBorder="1" applyAlignment="1">
      <alignment vertical="center"/>
      <protection/>
    </xf>
    <xf numFmtId="0" fontId="28" fillId="35" borderId="246" xfId="58" applyFont="1" applyFill="1" applyBorder="1" applyAlignment="1">
      <alignment vertical="center"/>
      <protection/>
    </xf>
    <xf numFmtId="49" fontId="16" fillId="35" borderId="264" xfId="58" applyNumberFormat="1" applyFont="1" applyFill="1" applyBorder="1" applyAlignment="1">
      <alignment horizontal="center" vertical="center" wrapText="1"/>
      <protection/>
    </xf>
    <xf numFmtId="49" fontId="16" fillId="35" borderId="225" xfId="58" applyNumberFormat="1" applyFont="1" applyFill="1" applyBorder="1" applyAlignment="1">
      <alignment horizontal="center" vertical="center" wrapText="1"/>
      <protection/>
    </xf>
    <xf numFmtId="49" fontId="16" fillId="35" borderId="100" xfId="58" applyNumberFormat="1" applyFont="1" applyFill="1" applyBorder="1" applyAlignment="1">
      <alignment horizontal="center" vertical="center" wrapText="1"/>
      <protection/>
    </xf>
    <xf numFmtId="37" fontId="42" fillId="39" borderId="101" xfId="47" applyNumberFormat="1" applyFont="1" applyFill="1" applyBorder="1" applyAlignment="1">
      <alignment horizontal="center"/>
    </xf>
    <xf numFmtId="37" fontId="42" fillId="39" borderId="100" xfId="47" applyNumberFormat="1" applyFont="1" applyFill="1" applyBorder="1" applyAlignment="1">
      <alignment horizontal="center"/>
    </xf>
    <xf numFmtId="49" fontId="16" fillId="35" borderId="101" xfId="58" applyNumberFormat="1" applyFont="1" applyFill="1" applyBorder="1" applyAlignment="1">
      <alignment horizontal="center" vertical="center" wrapText="1"/>
      <protection/>
    </xf>
    <xf numFmtId="49" fontId="13" fillId="35" borderId="265" xfId="58" applyNumberFormat="1" applyFont="1" applyFill="1" applyBorder="1" applyAlignment="1">
      <alignment horizontal="center" vertical="center" wrapText="1"/>
      <protection/>
    </xf>
    <xf numFmtId="1" fontId="16" fillId="35" borderId="266" xfId="58" applyNumberFormat="1" applyFont="1" applyFill="1" applyBorder="1" applyAlignment="1">
      <alignment horizontal="center" vertical="center" wrapText="1"/>
      <protection/>
    </xf>
    <xf numFmtId="1" fontId="16" fillId="35" borderId="267" xfId="58" applyNumberFormat="1" applyFont="1" applyFill="1" applyBorder="1" applyAlignment="1">
      <alignment horizontal="center" vertical="center" wrapText="1"/>
      <protection/>
    </xf>
    <xf numFmtId="49" fontId="16" fillId="35" borderId="241" xfId="58" applyNumberFormat="1" applyFont="1" applyFill="1" applyBorder="1" applyAlignment="1">
      <alignment horizontal="center" vertical="center" wrapText="1"/>
      <protection/>
    </xf>
    <xf numFmtId="1" fontId="16" fillId="35" borderId="268" xfId="58" applyNumberFormat="1" applyFont="1" applyFill="1" applyBorder="1" applyAlignment="1">
      <alignment horizontal="center" vertical="center" wrapText="1"/>
      <protection/>
    </xf>
    <xf numFmtId="1" fontId="16" fillId="35" borderId="83" xfId="58" applyNumberFormat="1" applyFont="1" applyFill="1" applyBorder="1" applyAlignment="1">
      <alignment horizontal="center" vertical="center" wrapText="1"/>
      <protection/>
    </xf>
    <xf numFmtId="1" fontId="16" fillId="35" borderId="269" xfId="58" applyNumberFormat="1" applyFont="1" applyFill="1" applyBorder="1" applyAlignment="1">
      <alignment horizontal="center" vertical="center" wrapText="1"/>
      <protection/>
    </xf>
    <xf numFmtId="0" fontId="17" fillId="35" borderId="270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71" xfId="58" applyFont="1" applyFill="1" applyBorder="1" applyAlignment="1">
      <alignment horizontal="center"/>
      <protection/>
    </xf>
    <xf numFmtId="0" fontId="17" fillId="35" borderId="272" xfId="58" applyFont="1" applyFill="1" applyBorder="1" applyAlignment="1">
      <alignment horizontal="center"/>
      <protection/>
    </xf>
    <xf numFmtId="0" fontId="24" fillId="0" borderId="0" xfId="64" applyFont="1">
      <alignment/>
      <protection/>
    </xf>
    <xf numFmtId="3" fontId="26" fillId="36" borderId="47" xfId="58" applyNumberFormat="1" applyFont="1" applyFill="1" applyBorder="1" applyAlignment="1">
      <alignment vertical="center"/>
      <protection/>
    </xf>
    <xf numFmtId="181" fontId="26" fillId="36" borderId="51" xfId="58" applyNumberFormat="1" applyFont="1" applyFill="1" applyBorder="1" applyAlignment="1">
      <alignment vertical="center"/>
      <protection/>
    </xf>
    <xf numFmtId="3" fontId="26" fillId="36" borderId="50" xfId="58" applyNumberFormat="1" applyFont="1" applyFill="1" applyBorder="1" applyAlignment="1">
      <alignment vertical="center"/>
      <protection/>
    </xf>
    <xf numFmtId="10" fontId="26" fillId="36" borderId="51" xfId="58" applyNumberFormat="1" applyFont="1" applyFill="1" applyBorder="1" applyAlignment="1">
      <alignment horizontal="right" vertical="center"/>
      <protection/>
    </xf>
    <xf numFmtId="3" fontId="26" fillId="36" borderId="52" xfId="58" applyNumberFormat="1" applyFont="1" applyFill="1" applyBorder="1" applyAlignment="1">
      <alignment vertical="center"/>
      <protection/>
    </xf>
    <xf numFmtId="10" fontId="26" fillId="36" borderId="46" xfId="58" applyNumberFormat="1" applyFont="1" applyFill="1" applyBorder="1" applyAlignment="1">
      <alignment horizontal="right" vertical="center"/>
      <protection/>
    </xf>
    <xf numFmtId="0" fontId="26" fillId="8" borderId="83" xfId="58" applyNumberFormat="1" applyFont="1" applyFill="1" applyBorder="1" applyAlignment="1">
      <alignment vertical="center"/>
      <protection/>
    </xf>
    <xf numFmtId="3" fontId="26" fillId="8" borderId="273" xfId="58" applyNumberFormat="1" applyFont="1" applyFill="1" applyBorder="1" applyAlignment="1">
      <alignment vertical="center"/>
      <protection/>
    </xf>
    <xf numFmtId="3" fontId="26" fillId="8" borderId="0" xfId="58" applyNumberFormat="1" applyFont="1" applyFill="1" applyBorder="1" applyAlignment="1">
      <alignment vertical="center"/>
      <protection/>
    </xf>
    <xf numFmtId="3" fontId="26" fillId="8" borderId="274" xfId="58" applyNumberFormat="1" applyFont="1" applyFill="1" applyBorder="1" applyAlignment="1">
      <alignment vertical="center"/>
      <protection/>
    </xf>
    <xf numFmtId="3" fontId="26" fillId="8" borderId="275" xfId="58" applyNumberFormat="1" applyFont="1" applyFill="1" applyBorder="1" applyAlignment="1">
      <alignment vertical="center"/>
      <protection/>
    </xf>
    <xf numFmtId="3" fontId="26" fillId="8" borderId="91" xfId="58" applyNumberFormat="1" applyFont="1" applyFill="1" applyBorder="1" applyAlignment="1">
      <alignment vertical="center"/>
      <protection/>
    </xf>
    <xf numFmtId="10" fontId="26" fillId="8" borderId="256" xfId="58" applyNumberFormat="1" applyFont="1" applyFill="1" applyBorder="1" applyAlignment="1">
      <alignment vertical="center"/>
      <protection/>
    </xf>
    <xf numFmtId="10" fontId="26" fillId="8" borderId="256" xfId="58" applyNumberFormat="1" applyFont="1" applyFill="1" applyBorder="1" applyAlignment="1">
      <alignment horizontal="right" vertical="center"/>
      <protection/>
    </xf>
    <xf numFmtId="10" fontId="26" fillId="8" borderId="71" xfId="58" applyNumberFormat="1" applyFont="1" applyFill="1" applyBorder="1" applyAlignment="1">
      <alignment horizontal="right" vertical="center"/>
      <protection/>
    </xf>
    <xf numFmtId="0" fontId="26" fillId="37" borderId="83" xfId="58" applyNumberFormat="1" applyFont="1" applyFill="1" applyBorder="1" applyAlignment="1">
      <alignment vertical="center"/>
      <protection/>
    </xf>
    <xf numFmtId="3" fontId="26" fillId="37" borderId="273" xfId="58" applyNumberFormat="1" applyFont="1" applyFill="1" applyBorder="1" applyAlignment="1">
      <alignment vertical="center"/>
      <protection/>
    </xf>
    <xf numFmtId="3" fontId="26" fillId="37" borderId="0" xfId="58" applyNumberFormat="1" applyFont="1" applyFill="1" applyBorder="1" applyAlignment="1">
      <alignment vertical="center"/>
      <protection/>
    </xf>
    <xf numFmtId="3" fontId="26" fillId="37" borderId="274" xfId="58" applyNumberFormat="1" applyFont="1" applyFill="1" applyBorder="1" applyAlignment="1">
      <alignment vertical="center"/>
      <protection/>
    </xf>
    <xf numFmtId="181" fontId="26" fillId="37" borderId="256" xfId="58" applyNumberFormat="1" applyFont="1" applyFill="1" applyBorder="1" applyAlignment="1">
      <alignment vertical="center"/>
      <protection/>
    </xf>
    <xf numFmtId="10" fontId="26" fillId="37" borderId="71" xfId="58" applyNumberFormat="1" applyFont="1" applyFill="1" applyBorder="1" applyAlignment="1">
      <alignment horizontal="right" vertical="center"/>
      <protection/>
    </xf>
    <xf numFmtId="0" fontId="6" fillId="38" borderId="276" xfId="58" applyFont="1" applyFill="1" applyBorder="1" applyAlignment="1">
      <alignment vertical="center"/>
      <protection/>
    </xf>
    <xf numFmtId="3" fontId="6" fillId="38" borderId="277" xfId="58" applyNumberFormat="1" applyFont="1" applyFill="1" applyBorder="1" applyAlignment="1">
      <alignment vertical="center"/>
      <protection/>
    </xf>
    <xf numFmtId="3" fontId="6" fillId="38" borderId="255" xfId="58" applyNumberFormat="1" applyFont="1" applyFill="1" applyBorder="1" applyAlignment="1">
      <alignment vertical="center"/>
      <protection/>
    </xf>
    <xf numFmtId="3" fontId="6" fillId="38" borderId="278" xfId="58" applyNumberFormat="1" applyFont="1" applyFill="1" applyBorder="1" applyAlignment="1">
      <alignment vertical="center"/>
      <protection/>
    </xf>
    <xf numFmtId="10" fontId="6" fillId="38" borderId="279" xfId="58" applyNumberFormat="1" applyFont="1" applyFill="1" applyBorder="1" applyAlignment="1">
      <alignment vertical="center"/>
      <protection/>
    </xf>
    <xf numFmtId="10" fontId="6" fillId="38" borderId="279" xfId="58" applyNumberFormat="1" applyFont="1" applyFill="1" applyBorder="1" applyAlignment="1">
      <alignment horizontal="right" vertical="center"/>
      <protection/>
    </xf>
    <xf numFmtId="10" fontId="6" fillId="38" borderId="88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Alignment="1">
      <alignment vertical="center"/>
      <protection/>
    </xf>
    <xf numFmtId="10" fontId="3" fillId="0" borderId="198" xfId="58" applyNumberFormat="1" applyFont="1" applyFill="1" applyBorder="1" applyAlignment="1">
      <alignment horizontal="right"/>
      <protection/>
    </xf>
    <xf numFmtId="3" fontId="3" fillId="0" borderId="280" xfId="58" applyNumberFormat="1" applyFont="1" applyFill="1" applyBorder="1">
      <alignment/>
      <protection/>
    </xf>
    <xf numFmtId="10" fontId="3" fillId="0" borderId="198" xfId="58" applyNumberFormat="1" applyFont="1" applyFill="1" applyBorder="1">
      <alignment/>
      <protection/>
    </xf>
    <xf numFmtId="0" fontId="26" fillId="36" borderId="83" xfId="58" applyNumberFormat="1" applyFont="1" applyFill="1" applyBorder="1" applyAlignment="1">
      <alignment vertical="center"/>
      <protection/>
    </xf>
    <xf numFmtId="3" fontId="26" fillId="36" borderId="273" xfId="58" applyNumberFormat="1" applyFont="1" applyFill="1" applyBorder="1" applyAlignment="1">
      <alignment vertical="center"/>
      <protection/>
    </xf>
    <xf numFmtId="3" fontId="26" fillId="36" borderId="0" xfId="58" applyNumberFormat="1" applyFont="1" applyFill="1" applyBorder="1" applyAlignment="1">
      <alignment vertical="center"/>
      <protection/>
    </xf>
    <xf numFmtId="3" fontId="26" fillId="36" borderId="274" xfId="58" applyNumberFormat="1" applyFont="1" applyFill="1" applyBorder="1" applyAlignment="1">
      <alignment vertical="center"/>
      <protection/>
    </xf>
    <xf numFmtId="3" fontId="26" fillId="36" borderId="275" xfId="58" applyNumberFormat="1" applyFont="1" applyFill="1" applyBorder="1" applyAlignment="1">
      <alignment vertical="center"/>
      <protection/>
    </xf>
    <xf numFmtId="181" fontId="26" fillId="36" borderId="256" xfId="58" applyNumberFormat="1" applyFont="1" applyFill="1" applyBorder="1" applyAlignment="1">
      <alignment vertical="center"/>
      <protection/>
    </xf>
    <xf numFmtId="10" fontId="26" fillId="36" borderId="90" xfId="58" applyNumberFormat="1" applyFont="1" applyFill="1" applyBorder="1" applyAlignment="1">
      <alignment horizontal="right" vertical="center"/>
      <protection/>
    </xf>
    <xf numFmtId="3" fontId="26" fillId="36" borderId="281" xfId="58" applyNumberFormat="1" applyFont="1" applyFill="1" applyBorder="1" applyAlignment="1">
      <alignment vertical="center"/>
      <protection/>
    </xf>
    <xf numFmtId="181" fontId="26" fillId="36" borderId="90" xfId="58" applyNumberFormat="1" applyFont="1" applyFill="1" applyBorder="1" applyAlignment="1">
      <alignment vertical="center"/>
      <protection/>
    </xf>
    <xf numFmtId="0" fontId="26" fillId="36" borderId="48" xfId="58" applyNumberFormat="1" applyFont="1" applyFill="1" applyBorder="1" applyAlignment="1">
      <alignment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9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47625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7620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200" customWidth="1"/>
    <col min="2" max="2" width="14.28125" style="200" customWidth="1"/>
    <col min="3" max="3" width="67.28125" style="200" customWidth="1"/>
    <col min="4" max="4" width="2.140625" style="200" customWidth="1"/>
    <col min="5" max="16384" width="11.28125" style="200" customWidth="1"/>
  </cols>
  <sheetData>
    <row r="1" ht="2.25" customHeight="1" thickBot="1">
      <c r="B1" s="199"/>
    </row>
    <row r="2" spans="2:3" ht="11.25" customHeight="1" thickTop="1">
      <c r="B2" s="488"/>
      <c r="C2" s="489"/>
    </row>
    <row r="3" spans="2:3" ht="21.75" customHeight="1">
      <c r="B3" s="490" t="s">
        <v>69</v>
      </c>
      <c r="C3" s="491"/>
    </row>
    <row r="4" spans="2:3" ht="18" customHeight="1">
      <c r="B4" s="492" t="s">
        <v>70</v>
      </c>
      <c r="C4" s="491"/>
    </row>
    <row r="5" spans="2:3" ht="18" customHeight="1">
      <c r="B5" s="493" t="s">
        <v>71</v>
      </c>
      <c r="C5" s="491"/>
    </row>
    <row r="6" spans="2:3" ht="9" customHeight="1">
      <c r="B6" s="490"/>
      <c r="C6" s="491"/>
    </row>
    <row r="7" spans="2:3" ht="3" customHeight="1">
      <c r="B7" s="494"/>
      <c r="C7" s="495"/>
    </row>
    <row r="8" spans="2:5" ht="24">
      <c r="B8" s="507" t="s">
        <v>147</v>
      </c>
      <c r="C8" s="508"/>
      <c r="E8" s="201"/>
    </row>
    <row r="9" spans="2:5" ht="22.5">
      <c r="B9" s="509" t="s">
        <v>36</v>
      </c>
      <c r="C9" s="510"/>
      <c r="E9" s="201"/>
    </row>
    <row r="10" spans="2:3" ht="18.75" customHeight="1">
      <c r="B10" s="511" t="s">
        <v>72</v>
      </c>
      <c r="C10" s="512"/>
    </row>
    <row r="11" spans="2:3" ht="4.5" customHeight="1" thickBot="1">
      <c r="B11" s="496"/>
      <c r="C11" s="497"/>
    </row>
    <row r="12" spans="2:3" ht="19.5" customHeight="1" thickBot="1" thickTop="1">
      <c r="B12" s="503" t="s">
        <v>73</v>
      </c>
      <c r="C12" s="504" t="s">
        <v>131</v>
      </c>
    </row>
    <row r="13" spans="2:3" ht="19.5" customHeight="1" thickTop="1">
      <c r="B13" s="202" t="s">
        <v>74</v>
      </c>
      <c r="C13" s="203" t="s">
        <v>75</v>
      </c>
    </row>
    <row r="14" spans="2:3" ht="19.5" customHeight="1">
      <c r="B14" s="498" t="s">
        <v>76</v>
      </c>
      <c r="C14" s="499" t="s">
        <v>77</v>
      </c>
    </row>
    <row r="15" spans="2:3" ht="19.5" customHeight="1">
      <c r="B15" s="204" t="s">
        <v>78</v>
      </c>
      <c r="C15" s="205" t="s">
        <v>79</v>
      </c>
    </row>
    <row r="16" spans="2:3" ht="19.5" customHeight="1">
      <c r="B16" s="498" t="s">
        <v>80</v>
      </c>
      <c r="C16" s="499" t="s">
        <v>81</v>
      </c>
    </row>
    <row r="17" spans="2:3" ht="19.5" customHeight="1">
      <c r="B17" s="204" t="s">
        <v>82</v>
      </c>
      <c r="C17" s="205" t="s">
        <v>83</v>
      </c>
    </row>
    <row r="18" spans="2:3" ht="19.5" customHeight="1">
      <c r="B18" s="498" t="s">
        <v>84</v>
      </c>
      <c r="C18" s="499" t="s">
        <v>85</v>
      </c>
    </row>
    <row r="19" spans="2:3" ht="19.5" customHeight="1">
      <c r="B19" s="204" t="s">
        <v>86</v>
      </c>
      <c r="C19" s="205" t="s">
        <v>87</v>
      </c>
    </row>
    <row r="20" spans="2:3" ht="19.5" customHeight="1">
      <c r="B20" s="498" t="s">
        <v>88</v>
      </c>
      <c r="C20" s="499" t="s">
        <v>89</v>
      </c>
    </row>
    <row r="21" spans="2:3" ht="19.5" customHeight="1">
      <c r="B21" s="204" t="s">
        <v>90</v>
      </c>
      <c r="C21" s="205" t="s">
        <v>91</v>
      </c>
    </row>
    <row r="22" spans="2:3" ht="19.5" customHeight="1">
      <c r="B22" s="498" t="s">
        <v>92</v>
      </c>
      <c r="C22" s="499" t="s">
        <v>93</v>
      </c>
    </row>
    <row r="23" spans="2:3" ht="20.25" customHeight="1">
      <c r="B23" s="204" t="s">
        <v>94</v>
      </c>
      <c r="C23" s="205" t="s">
        <v>95</v>
      </c>
    </row>
    <row r="24" spans="2:3" ht="20.25" customHeight="1">
      <c r="B24" s="498" t="s">
        <v>96</v>
      </c>
      <c r="C24" s="499" t="s">
        <v>97</v>
      </c>
    </row>
    <row r="25" spans="2:3" ht="20.25" customHeight="1">
      <c r="B25" s="204" t="s">
        <v>98</v>
      </c>
      <c r="C25" s="206" t="s">
        <v>99</v>
      </c>
    </row>
    <row r="26" spans="2:3" ht="20.25" customHeight="1">
      <c r="B26" s="498" t="s">
        <v>100</v>
      </c>
      <c r="C26" s="500" t="s">
        <v>101</v>
      </c>
    </row>
    <row r="27" spans="2:4" ht="20.25" customHeight="1">
      <c r="B27" s="204" t="s">
        <v>111</v>
      </c>
      <c r="C27" s="205" t="s">
        <v>123</v>
      </c>
      <c r="D27" s="231"/>
    </row>
    <row r="28" spans="2:4" ht="20.25" customHeight="1">
      <c r="B28" s="498" t="s">
        <v>112</v>
      </c>
      <c r="C28" s="499" t="s">
        <v>124</v>
      </c>
      <c r="D28" s="231"/>
    </row>
    <row r="29" spans="2:4" ht="20.25" customHeight="1">
      <c r="B29" s="204" t="s">
        <v>113</v>
      </c>
      <c r="C29" s="206" t="s">
        <v>125</v>
      </c>
      <c r="D29" s="231"/>
    </row>
    <row r="30" spans="2:4" ht="20.25" customHeight="1" thickBot="1">
      <c r="B30" s="501" t="s">
        <v>114</v>
      </c>
      <c r="C30" s="502" t="s">
        <v>126</v>
      </c>
      <c r="D30" s="231"/>
    </row>
    <row r="31" s="299" customFormat="1" ht="15" customHeight="1" thickTop="1"/>
    <row r="32" s="299" customFormat="1" ht="13.5">
      <c r="B32" s="300"/>
    </row>
    <row r="33" s="299" customFormat="1" ht="12.75"/>
    <row r="34" s="299" customFormat="1" ht="12.75"/>
    <row r="35" spans="1:3" ht="13.5">
      <c r="A35" s="224"/>
      <c r="B35" s="225" t="s">
        <v>132</v>
      </c>
      <c r="C35" s="224"/>
    </row>
    <row r="36" spans="1:3" ht="12.75">
      <c r="A36" s="224"/>
      <c r="B36" s="224" t="s">
        <v>133</v>
      </c>
      <c r="C36" s="224"/>
    </row>
    <row r="37" spans="1:3" ht="12.75">
      <c r="A37" s="224"/>
      <c r="B37" s="224"/>
      <c r="C37" s="224"/>
    </row>
    <row r="38" spans="1:3" ht="13.5">
      <c r="A38" s="224"/>
      <c r="B38" s="225" t="s">
        <v>134</v>
      </c>
      <c r="C38" s="224"/>
    </row>
    <row r="39" spans="1:3" ht="12.75">
      <c r="A39" s="224"/>
      <c r="B39" s="224" t="s">
        <v>135</v>
      </c>
      <c r="C39" s="224"/>
    </row>
    <row r="40" spans="1:3" ht="12.75">
      <c r="A40" s="224"/>
      <c r="B40" s="224"/>
      <c r="C40" s="224"/>
    </row>
    <row r="41" spans="1:3" ht="15">
      <c r="A41" s="224"/>
      <c r="B41" s="226" t="s">
        <v>102</v>
      </c>
      <c r="C41" s="224"/>
    </row>
    <row r="42" spans="1:3" ht="13.5">
      <c r="A42" s="224"/>
      <c r="B42" s="225" t="s">
        <v>136</v>
      </c>
      <c r="C42" s="224"/>
    </row>
    <row r="43" spans="1:3" ht="13.5">
      <c r="A43" s="224"/>
      <c r="B43" s="227" t="s">
        <v>103</v>
      </c>
      <c r="C43" s="224"/>
    </row>
    <row r="44" spans="1:3" ht="12.75">
      <c r="A44" s="224"/>
      <c r="B44" s="228" t="s">
        <v>104</v>
      </c>
      <c r="C44" s="224"/>
    </row>
    <row r="45" spans="1:3" ht="12.75">
      <c r="A45" s="224"/>
      <c r="B45" s="224"/>
      <c r="C45" s="224"/>
    </row>
    <row r="46" spans="1:3" ht="12.75">
      <c r="A46" s="224"/>
      <c r="B46" s="224"/>
      <c r="C46" s="22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1"/>
  <sheetViews>
    <sheetView showGridLines="0" zoomScale="88" zoomScaleNormal="88" zoomScalePageLayoutView="0" workbookViewId="0" topLeftCell="A10">
      <selection activeCell="Q36" sqref="Q36:Q49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7109375" style="132" bestFit="1" customWidth="1"/>
    <col min="10" max="10" width="10.28125" style="132" customWidth="1"/>
    <col min="11" max="11" width="12.00390625" style="132" customWidth="1"/>
    <col min="12" max="12" width="9.28125" style="132" bestFit="1" customWidth="1"/>
    <col min="13" max="13" width="9.7109375" style="132" bestFit="1" customWidth="1"/>
    <col min="14" max="14" width="9.7109375" style="132" customWidth="1"/>
    <col min="15" max="15" width="11.7109375" style="132" customWidth="1"/>
    <col min="16" max="16" width="9.2812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30" t="s">
        <v>26</v>
      </c>
      <c r="O1" s="631"/>
      <c r="P1" s="631"/>
      <c r="Q1" s="632"/>
    </row>
    <row r="2" ht="3.75" customHeight="1" thickBot="1"/>
    <row r="3" spans="1:17" ht="24" customHeight="1" thickTop="1">
      <c r="A3" s="624" t="s">
        <v>49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6"/>
    </row>
    <row r="4" spans="1:17" ht="23.25" customHeight="1" thickBot="1">
      <c r="A4" s="616" t="s">
        <v>36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8"/>
    </row>
    <row r="5" spans="1:17" s="136" customFormat="1" ht="20.25" customHeight="1" thickBot="1">
      <c r="A5" s="627" t="s">
        <v>137</v>
      </c>
      <c r="B5" s="633" t="s">
        <v>34</v>
      </c>
      <c r="C5" s="634"/>
      <c r="D5" s="634"/>
      <c r="E5" s="634"/>
      <c r="F5" s="635"/>
      <c r="G5" s="635"/>
      <c r="H5" s="635"/>
      <c r="I5" s="636"/>
      <c r="J5" s="634" t="s">
        <v>33</v>
      </c>
      <c r="K5" s="634"/>
      <c r="L5" s="634"/>
      <c r="M5" s="634"/>
      <c r="N5" s="634"/>
      <c r="O5" s="634"/>
      <c r="P5" s="634"/>
      <c r="Q5" s="637"/>
    </row>
    <row r="6" spans="1:17" s="292" customFormat="1" ht="28.5" customHeight="1" thickBot="1">
      <c r="A6" s="628"/>
      <c r="B6" s="559" t="s">
        <v>152</v>
      </c>
      <c r="C6" s="560"/>
      <c r="D6" s="561"/>
      <c r="E6" s="567" t="s">
        <v>32</v>
      </c>
      <c r="F6" s="559" t="s">
        <v>153</v>
      </c>
      <c r="G6" s="560"/>
      <c r="H6" s="561"/>
      <c r="I6" s="569" t="s">
        <v>31</v>
      </c>
      <c r="J6" s="559" t="s">
        <v>154</v>
      </c>
      <c r="K6" s="560"/>
      <c r="L6" s="561"/>
      <c r="M6" s="567" t="s">
        <v>32</v>
      </c>
      <c r="N6" s="559" t="s">
        <v>155</v>
      </c>
      <c r="O6" s="560"/>
      <c r="P6" s="561"/>
      <c r="Q6" s="567" t="s">
        <v>31</v>
      </c>
    </row>
    <row r="7" spans="1:17" s="135" customFormat="1" ht="22.5" customHeight="1" thickBot="1">
      <c r="A7" s="629"/>
      <c r="B7" s="103" t="s">
        <v>20</v>
      </c>
      <c r="C7" s="100" t="s">
        <v>19</v>
      </c>
      <c r="D7" s="100" t="s">
        <v>15</v>
      </c>
      <c r="E7" s="568"/>
      <c r="F7" s="103" t="s">
        <v>20</v>
      </c>
      <c r="G7" s="101" t="s">
        <v>19</v>
      </c>
      <c r="H7" s="100" t="s">
        <v>15</v>
      </c>
      <c r="I7" s="570"/>
      <c r="J7" s="103" t="s">
        <v>20</v>
      </c>
      <c r="K7" s="100" t="s">
        <v>19</v>
      </c>
      <c r="L7" s="101" t="s">
        <v>15</v>
      </c>
      <c r="M7" s="568"/>
      <c r="N7" s="102" t="s">
        <v>20</v>
      </c>
      <c r="O7" s="101" t="s">
        <v>19</v>
      </c>
      <c r="P7" s="100" t="s">
        <v>15</v>
      </c>
      <c r="Q7" s="568"/>
    </row>
    <row r="8" spans="1:17" s="134" customFormat="1" ht="18" customHeight="1" thickBot="1">
      <c r="A8" s="431" t="s">
        <v>46</v>
      </c>
      <c r="B8" s="432">
        <f>SUM(B9:B49)</f>
        <v>15439.293</v>
      </c>
      <c r="C8" s="433">
        <f>SUM(C9:C49)</f>
        <v>1060.6469999999983</v>
      </c>
      <c r="D8" s="433">
        <f aca="true" t="shared" si="0" ref="D8:D13">C8+B8</f>
        <v>16499.94</v>
      </c>
      <c r="E8" s="465">
        <f aca="true" t="shared" si="1" ref="E8:E13">D8/$D$8</f>
        <v>1</v>
      </c>
      <c r="F8" s="433">
        <f>SUM(F9:F49)</f>
        <v>14331.956000000002</v>
      </c>
      <c r="G8" s="433">
        <f>SUM(G9:G49)</f>
        <v>1504.1529999999993</v>
      </c>
      <c r="H8" s="433">
        <f aca="true" t="shared" si="2" ref="H8:H13">G8+F8</f>
        <v>15836.109</v>
      </c>
      <c r="I8" s="466">
        <f aca="true" t="shared" si="3" ref="I8:I13">(D8/H8-1)</f>
        <v>0.04191881983131074</v>
      </c>
      <c r="J8" s="434">
        <f>SUM(J9:J49)</f>
        <v>153605.17099999997</v>
      </c>
      <c r="K8" s="433">
        <f>SUM(K9:K49)</f>
        <v>14615.006000000212</v>
      </c>
      <c r="L8" s="433">
        <f aca="true" t="shared" si="4" ref="L8:L13">K8+J8</f>
        <v>168220.1770000002</v>
      </c>
      <c r="M8" s="465">
        <f aca="true" t="shared" si="5" ref="M8:M13">(L8/$L$8)</f>
        <v>1</v>
      </c>
      <c r="N8" s="433">
        <f>SUM(N9:N49)</f>
        <v>147610.74400000006</v>
      </c>
      <c r="O8" s="433">
        <f>SUM(O9:O49)</f>
        <v>13945.686600000141</v>
      </c>
      <c r="P8" s="433">
        <f aca="true" t="shared" si="6" ref="P8:P13">O8+N8</f>
        <v>161556.4306000002</v>
      </c>
      <c r="Q8" s="467">
        <f aca="true" t="shared" si="7" ref="Q8:Q13">(L8/P8-1)</f>
        <v>0.04124717521457799</v>
      </c>
    </row>
    <row r="9" spans="1:17" s="133" customFormat="1" ht="18" customHeight="1" thickTop="1">
      <c r="A9" s="435" t="s">
        <v>226</v>
      </c>
      <c r="B9" s="436">
        <v>2486.8900000000003</v>
      </c>
      <c r="C9" s="437">
        <v>132.674</v>
      </c>
      <c r="D9" s="437">
        <f t="shared" si="0"/>
        <v>2619.5640000000003</v>
      </c>
      <c r="E9" s="438">
        <f t="shared" si="1"/>
        <v>0.15876203186193408</v>
      </c>
      <c r="F9" s="439">
        <v>1933.1359999999997</v>
      </c>
      <c r="G9" s="437">
        <v>75.022</v>
      </c>
      <c r="H9" s="437">
        <f t="shared" si="2"/>
        <v>2008.1579999999997</v>
      </c>
      <c r="I9" s="440">
        <f t="shared" si="3"/>
        <v>0.3044611031602098</v>
      </c>
      <c r="J9" s="439">
        <v>21849.536999999993</v>
      </c>
      <c r="K9" s="437">
        <v>1015.825</v>
      </c>
      <c r="L9" s="437">
        <f t="shared" si="4"/>
        <v>22865.361999999994</v>
      </c>
      <c r="M9" s="440">
        <f t="shared" si="5"/>
        <v>0.13592520473926245</v>
      </c>
      <c r="N9" s="439">
        <v>23217.491</v>
      </c>
      <c r="O9" s="437">
        <v>1126.3899999999996</v>
      </c>
      <c r="P9" s="437">
        <f t="shared" si="6"/>
        <v>24343.881</v>
      </c>
      <c r="Q9" s="441">
        <f t="shared" si="7"/>
        <v>-0.06073472836972904</v>
      </c>
    </row>
    <row r="10" spans="1:17" s="133" customFormat="1" ht="18" customHeight="1">
      <c r="A10" s="442" t="s">
        <v>229</v>
      </c>
      <c r="B10" s="443">
        <v>2077.195</v>
      </c>
      <c r="C10" s="444">
        <v>4.118</v>
      </c>
      <c r="D10" s="444">
        <f t="shared" si="0"/>
        <v>2081.313</v>
      </c>
      <c r="E10" s="445">
        <f t="shared" si="1"/>
        <v>0.12614064051142007</v>
      </c>
      <c r="F10" s="446">
        <v>1916.376</v>
      </c>
      <c r="G10" s="444">
        <v>18.664</v>
      </c>
      <c r="H10" s="444">
        <f t="shared" si="2"/>
        <v>1935.04</v>
      </c>
      <c r="I10" s="447">
        <f t="shared" si="3"/>
        <v>0.0755917190342319</v>
      </c>
      <c r="J10" s="446">
        <v>21281.760999999995</v>
      </c>
      <c r="K10" s="444">
        <v>41.37899999999999</v>
      </c>
      <c r="L10" s="444">
        <f t="shared" si="4"/>
        <v>21323.139999999996</v>
      </c>
      <c r="M10" s="447">
        <f t="shared" si="5"/>
        <v>0.12675732709519127</v>
      </c>
      <c r="N10" s="446">
        <v>20059.533999999996</v>
      </c>
      <c r="O10" s="444">
        <v>81.64500000000004</v>
      </c>
      <c r="P10" s="444">
        <f t="shared" si="6"/>
        <v>20141.178999999996</v>
      </c>
      <c r="Q10" s="448">
        <f t="shared" si="7"/>
        <v>0.05868380396202233</v>
      </c>
    </row>
    <row r="11" spans="1:17" s="133" customFormat="1" ht="18" customHeight="1">
      <c r="A11" s="442" t="s">
        <v>227</v>
      </c>
      <c r="B11" s="443">
        <v>1922.201</v>
      </c>
      <c r="C11" s="444">
        <v>0</v>
      </c>
      <c r="D11" s="444">
        <f t="shared" si="0"/>
        <v>1922.201</v>
      </c>
      <c r="E11" s="445">
        <f t="shared" si="1"/>
        <v>0.11649745393013551</v>
      </c>
      <c r="F11" s="446">
        <v>2181.098</v>
      </c>
      <c r="G11" s="444">
        <v>1.594</v>
      </c>
      <c r="H11" s="444">
        <f t="shared" si="2"/>
        <v>2182.692</v>
      </c>
      <c r="I11" s="447">
        <f t="shared" si="3"/>
        <v>-0.11934391109693898</v>
      </c>
      <c r="J11" s="446">
        <v>20006.984999999997</v>
      </c>
      <c r="K11" s="444">
        <v>44.30700000000001</v>
      </c>
      <c r="L11" s="444">
        <f t="shared" si="4"/>
        <v>20051.291999999998</v>
      </c>
      <c r="M11" s="447">
        <f t="shared" si="5"/>
        <v>0.11919671205672298</v>
      </c>
      <c r="N11" s="446">
        <v>19217.369999999995</v>
      </c>
      <c r="O11" s="444">
        <v>52.236</v>
      </c>
      <c r="P11" s="444">
        <f t="shared" si="6"/>
        <v>19269.605999999996</v>
      </c>
      <c r="Q11" s="448">
        <f t="shared" si="7"/>
        <v>0.04056574898313969</v>
      </c>
    </row>
    <row r="12" spans="1:17" s="133" customFormat="1" ht="18" customHeight="1">
      <c r="A12" s="442" t="s">
        <v>247</v>
      </c>
      <c r="B12" s="443">
        <v>1557.728</v>
      </c>
      <c r="C12" s="444">
        <v>13.481</v>
      </c>
      <c r="D12" s="444">
        <f t="shared" si="0"/>
        <v>1571.209</v>
      </c>
      <c r="E12" s="445">
        <f t="shared" si="1"/>
        <v>0.09522513415200298</v>
      </c>
      <c r="F12" s="446">
        <v>1474.979</v>
      </c>
      <c r="G12" s="444">
        <v>51.458000000000006</v>
      </c>
      <c r="H12" s="444">
        <f t="shared" si="2"/>
        <v>1526.4370000000001</v>
      </c>
      <c r="I12" s="447">
        <f t="shared" si="3"/>
        <v>0.029331050020406924</v>
      </c>
      <c r="J12" s="446">
        <v>15149.780999999997</v>
      </c>
      <c r="K12" s="444">
        <v>1564.7190000000005</v>
      </c>
      <c r="L12" s="444">
        <f t="shared" si="4"/>
        <v>16714.499999999996</v>
      </c>
      <c r="M12" s="447">
        <f t="shared" si="5"/>
        <v>0.09936085134424735</v>
      </c>
      <c r="N12" s="446">
        <v>15059.308000000006</v>
      </c>
      <c r="O12" s="444">
        <v>270.27000000000004</v>
      </c>
      <c r="P12" s="444">
        <f t="shared" si="6"/>
        <v>15329.578000000007</v>
      </c>
      <c r="Q12" s="448">
        <f t="shared" si="7"/>
        <v>0.09034312620999674</v>
      </c>
    </row>
    <row r="13" spans="1:17" s="133" customFormat="1" ht="18" customHeight="1">
      <c r="A13" s="442" t="s">
        <v>232</v>
      </c>
      <c r="B13" s="443">
        <v>837.5609999999999</v>
      </c>
      <c r="C13" s="444">
        <v>149.868</v>
      </c>
      <c r="D13" s="444">
        <f t="shared" si="0"/>
        <v>987.4289999999999</v>
      </c>
      <c r="E13" s="445">
        <f t="shared" si="1"/>
        <v>0.059844399434179754</v>
      </c>
      <c r="F13" s="446">
        <v>805.2699999999999</v>
      </c>
      <c r="G13" s="444">
        <v>229.92099999999996</v>
      </c>
      <c r="H13" s="444">
        <f t="shared" si="2"/>
        <v>1035.1909999999998</v>
      </c>
      <c r="I13" s="447">
        <f t="shared" si="3"/>
        <v>-0.04613834548407003</v>
      </c>
      <c r="J13" s="446">
        <v>9872.955999999998</v>
      </c>
      <c r="K13" s="444">
        <v>1614.549</v>
      </c>
      <c r="L13" s="444">
        <f t="shared" si="4"/>
        <v>11487.504999999997</v>
      </c>
      <c r="M13" s="447">
        <f t="shared" si="5"/>
        <v>0.06828850857766</v>
      </c>
      <c r="N13" s="446">
        <v>9259.099999999999</v>
      </c>
      <c r="O13" s="444">
        <v>1997.3260000000005</v>
      </c>
      <c r="P13" s="444">
        <f t="shared" si="6"/>
        <v>11256.426</v>
      </c>
      <c r="Q13" s="448">
        <f t="shared" si="7"/>
        <v>0.020528629602326598</v>
      </c>
    </row>
    <row r="14" spans="1:17" s="133" customFormat="1" ht="18" customHeight="1">
      <c r="A14" s="442" t="s">
        <v>228</v>
      </c>
      <c r="B14" s="443">
        <v>829.501</v>
      </c>
      <c r="C14" s="444">
        <v>0.45</v>
      </c>
      <c r="D14" s="444">
        <f aca="true" t="shared" si="8" ref="D14:D36">C14+B14</f>
        <v>829.951</v>
      </c>
      <c r="E14" s="445">
        <f aca="true" t="shared" si="9" ref="E14:E36">D14/$D$8</f>
        <v>0.050300243516037034</v>
      </c>
      <c r="F14" s="446">
        <v>622.919</v>
      </c>
      <c r="G14" s="444">
        <v>5.15</v>
      </c>
      <c r="H14" s="444">
        <f aca="true" t="shared" si="10" ref="H14:H36">G14+F14</f>
        <v>628.069</v>
      </c>
      <c r="I14" s="447">
        <f aca="true" t="shared" si="11" ref="I14:I36">(D14/H14-1)</f>
        <v>0.32143283620111807</v>
      </c>
      <c r="J14" s="446">
        <v>7322.584</v>
      </c>
      <c r="K14" s="444">
        <v>6.767999999999999</v>
      </c>
      <c r="L14" s="444">
        <f aca="true" t="shared" si="12" ref="L14:L36">K14+J14</f>
        <v>7329.352</v>
      </c>
      <c r="M14" s="447">
        <f aca="true" t="shared" si="13" ref="M14:M36">(L14/$L$8)</f>
        <v>0.04356999339026965</v>
      </c>
      <c r="N14" s="446">
        <v>7864.576999999999</v>
      </c>
      <c r="O14" s="444">
        <v>51.73499999999999</v>
      </c>
      <c r="P14" s="444">
        <f aca="true" t="shared" si="14" ref="P14:P36">O14+N14</f>
        <v>7916.311999999999</v>
      </c>
      <c r="Q14" s="448">
        <f aca="true" t="shared" si="15" ref="Q14:Q36">(L14/P14-1)</f>
        <v>-0.07414563751403425</v>
      </c>
    </row>
    <row r="15" spans="1:17" s="133" customFormat="1" ht="18" customHeight="1">
      <c r="A15" s="442" t="s">
        <v>231</v>
      </c>
      <c r="B15" s="443">
        <v>561.798</v>
      </c>
      <c r="C15" s="444">
        <v>1.923</v>
      </c>
      <c r="D15" s="444">
        <f t="shared" si="8"/>
        <v>563.721</v>
      </c>
      <c r="E15" s="445">
        <f t="shared" si="9"/>
        <v>0.03416503332739392</v>
      </c>
      <c r="F15" s="446">
        <v>554.4179999999999</v>
      </c>
      <c r="G15" s="444">
        <v>8.751</v>
      </c>
      <c r="H15" s="444">
        <f t="shared" si="10"/>
        <v>563.1689999999999</v>
      </c>
      <c r="I15" s="447">
        <f t="shared" si="11"/>
        <v>0.0009801675873497562</v>
      </c>
      <c r="J15" s="446">
        <v>4968.823</v>
      </c>
      <c r="K15" s="444">
        <v>19.573999999999998</v>
      </c>
      <c r="L15" s="444">
        <f t="shared" si="12"/>
        <v>4988.397</v>
      </c>
      <c r="M15" s="447">
        <f t="shared" si="13"/>
        <v>0.029653975456226004</v>
      </c>
      <c r="N15" s="446">
        <v>4432.566000000001</v>
      </c>
      <c r="O15" s="444">
        <v>68.354</v>
      </c>
      <c r="P15" s="444">
        <f t="shared" si="14"/>
        <v>4500.920000000001</v>
      </c>
      <c r="Q15" s="448">
        <f t="shared" si="15"/>
        <v>0.10830607964593875</v>
      </c>
    </row>
    <row r="16" spans="1:17" s="133" customFormat="1" ht="18" customHeight="1">
      <c r="A16" s="442" t="s">
        <v>236</v>
      </c>
      <c r="B16" s="443">
        <v>557.576</v>
      </c>
      <c r="C16" s="444">
        <v>0.9890000000000001</v>
      </c>
      <c r="D16" s="444">
        <f aca="true" t="shared" si="16" ref="D16:D24">C16+B16</f>
        <v>558.565</v>
      </c>
      <c r="E16" s="445">
        <f aca="true" t="shared" si="17" ref="E16:E24">D16/$D$8</f>
        <v>0.033852547342596406</v>
      </c>
      <c r="F16" s="446">
        <v>558.234</v>
      </c>
      <c r="G16" s="444">
        <v>1</v>
      </c>
      <c r="H16" s="444">
        <f aca="true" t="shared" si="18" ref="H16:H24">G16+F16</f>
        <v>559.234</v>
      </c>
      <c r="I16" s="447">
        <f aca="true" t="shared" si="19" ref="I16:I24">(D16/H16-1)</f>
        <v>-0.0011962791961861452</v>
      </c>
      <c r="J16" s="446">
        <v>4753.127</v>
      </c>
      <c r="K16" s="444">
        <v>13.609000000000002</v>
      </c>
      <c r="L16" s="444">
        <f aca="true" t="shared" si="20" ref="L16:L24">K16+J16</f>
        <v>4766.736000000001</v>
      </c>
      <c r="M16" s="447">
        <f aca="true" t="shared" si="21" ref="M16:M24">(L16/$L$8)</f>
        <v>0.028336291668507728</v>
      </c>
      <c r="N16" s="446">
        <v>4782.573</v>
      </c>
      <c r="O16" s="444">
        <v>25.457000000000004</v>
      </c>
      <c r="P16" s="444">
        <f aca="true" t="shared" si="22" ref="P16:P24">O16+N16</f>
        <v>4808.030000000001</v>
      </c>
      <c r="Q16" s="448">
        <f aca="true" t="shared" si="23" ref="Q16:Q24">(L16/P16-1)</f>
        <v>-0.008588548740336432</v>
      </c>
    </row>
    <row r="17" spans="1:17" s="133" customFormat="1" ht="18" customHeight="1">
      <c r="A17" s="442" t="s">
        <v>237</v>
      </c>
      <c r="B17" s="443">
        <v>366.93499999999995</v>
      </c>
      <c r="C17" s="444">
        <v>0</v>
      </c>
      <c r="D17" s="444">
        <f t="shared" si="16"/>
        <v>366.93499999999995</v>
      </c>
      <c r="E17" s="445">
        <f t="shared" si="17"/>
        <v>0.02223856571599654</v>
      </c>
      <c r="F17" s="446">
        <v>371.88699999999994</v>
      </c>
      <c r="G17" s="444"/>
      <c r="H17" s="444">
        <f t="shared" si="18"/>
        <v>371.88699999999994</v>
      </c>
      <c r="I17" s="447">
        <f t="shared" si="19"/>
        <v>-0.013315872832338815</v>
      </c>
      <c r="J17" s="446">
        <v>4332.820000000001</v>
      </c>
      <c r="K17" s="444">
        <v>0.52</v>
      </c>
      <c r="L17" s="444">
        <f t="shared" si="20"/>
        <v>4333.340000000001</v>
      </c>
      <c r="M17" s="447">
        <f t="shared" si="21"/>
        <v>0.02575993009447372</v>
      </c>
      <c r="N17" s="446">
        <v>2937.06</v>
      </c>
      <c r="O17" s="444">
        <v>20.110999999999997</v>
      </c>
      <c r="P17" s="444">
        <f t="shared" si="22"/>
        <v>2957.171</v>
      </c>
      <c r="Q17" s="448">
        <f t="shared" si="23"/>
        <v>0.4653667305678304</v>
      </c>
    </row>
    <row r="18" spans="1:17" s="133" customFormat="1" ht="18" customHeight="1">
      <c r="A18" s="442" t="s">
        <v>233</v>
      </c>
      <c r="B18" s="443">
        <v>344.183</v>
      </c>
      <c r="C18" s="444">
        <v>0</v>
      </c>
      <c r="D18" s="444">
        <f t="shared" si="16"/>
        <v>344.183</v>
      </c>
      <c r="E18" s="445">
        <f t="shared" si="17"/>
        <v>0.020859651610854343</v>
      </c>
      <c r="F18" s="446">
        <v>388.307</v>
      </c>
      <c r="G18" s="444">
        <v>1.325</v>
      </c>
      <c r="H18" s="444">
        <f t="shared" si="18"/>
        <v>389.632</v>
      </c>
      <c r="I18" s="447">
        <f t="shared" si="19"/>
        <v>-0.1166459633705651</v>
      </c>
      <c r="J18" s="446">
        <v>4242.829999999999</v>
      </c>
      <c r="K18" s="444">
        <v>7.431999999999999</v>
      </c>
      <c r="L18" s="444">
        <f t="shared" si="20"/>
        <v>4250.261999999999</v>
      </c>
      <c r="M18" s="447">
        <f t="shared" si="21"/>
        <v>0.025266065437560405</v>
      </c>
      <c r="N18" s="446">
        <v>3790.4129999999996</v>
      </c>
      <c r="O18" s="444">
        <v>8.764</v>
      </c>
      <c r="P18" s="444">
        <f t="shared" si="22"/>
        <v>3799.1769999999997</v>
      </c>
      <c r="Q18" s="448">
        <f t="shared" si="23"/>
        <v>0.11873229386259165</v>
      </c>
    </row>
    <row r="19" spans="1:17" s="133" customFormat="1" ht="18" customHeight="1">
      <c r="A19" s="442" t="s">
        <v>230</v>
      </c>
      <c r="B19" s="443">
        <v>308.338</v>
      </c>
      <c r="C19" s="444">
        <v>0.2</v>
      </c>
      <c r="D19" s="444">
        <f t="shared" si="16"/>
        <v>308.538</v>
      </c>
      <c r="E19" s="445">
        <f t="shared" si="17"/>
        <v>0.018699340724875366</v>
      </c>
      <c r="F19" s="446">
        <v>332.68</v>
      </c>
      <c r="G19" s="444">
        <v>0.08</v>
      </c>
      <c r="H19" s="444">
        <f t="shared" si="18"/>
        <v>332.76</v>
      </c>
      <c r="I19" s="447">
        <f t="shared" si="19"/>
        <v>-0.07279120086548863</v>
      </c>
      <c r="J19" s="446">
        <v>3094.2830000000013</v>
      </c>
      <c r="K19" s="444">
        <v>6.026</v>
      </c>
      <c r="L19" s="444">
        <f t="shared" si="20"/>
        <v>3100.309000000001</v>
      </c>
      <c r="M19" s="447">
        <f t="shared" si="21"/>
        <v>0.018430066210190693</v>
      </c>
      <c r="N19" s="446">
        <v>2968.6410000000005</v>
      </c>
      <c r="O19" s="444">
        <v>7.255999999999999</v>
      </c>
      <c r="P19" s="444">
        <f t="shared" si="22"/>
        <v>2975.8970000000004</v>
      </c>
      <c r="Q19" s="448">
        <f t="shared" si="23"/>
        <v>0.041806554460722456</v>
      </c>
    </row>
    <row r="20" spans="1:17" s="133" customFormat="1" ht="18" customHeight="1">
      <c r="A20" s="442" t="s">
        <v>241</v>
      </c>
      <c r="B20" s="443">
        <v>203.20699999999997</v>
      </c>
      <c r="C20" s="444">
        <v>32.999</v>
      </c>
      <c r="D20" s="444">
        <f t="shared" si="16"/>
        <v>236.20599999999996</v>
      </c>
      <c r="E20" s="445">
        <f t="shared" si="17"/>
        <v>0.01431556720812318</v>
      </c>
      <c r="F20" s="446">
        <v>109.796</v>
      </c>
      <c r="G20" s="444">
        <v>32.646</v>
      </c>
      <c r="H20" s="444">
        <f t="shared" si="18"/>
        <v>142.442</v>
      </c>
      <c r="I20" s="447">
        <f t="shared" si="19"/>
        <v>0.6582609061933977</v>
      </c>
      <c r="J20" s="446">
        <v>1781.9589999999996</v>
      </c>
      <c r="K20" s="444">
        <v>399.0710000000001</v>
      </c>
      <c r="L20" s="444">
        <f t="shared" si="20"/>
        <v>2181.0299999999997</v>
      </c>
      <c r="M20" s="447">
        <f t="shared" si="21"/>
        <v>0.012965329361174059</v>
      </c>
      <c r="N20" s="446">
        <v>1284.297</v>
      </c>
      <c r="O20" s="444">
        <v>352.10400000000004</v>
      </c>
      <c r="P20" s="444">
        <f t="shared" si="22"/>
        <v>1636.401</v>
      </c>
      <c r="Q20" s="448">
        <f t="shared" si="23"/>
        <v>0.33282123391515883</v>
      </c>
    </row>
    <row r="21" spans="1:17" s="133" customFormat="1" ht="18" customHeight="1">
      <c r="A21" s="442" t="s">
        <v>249</v>
      </c>
      <c r="B21" s="443">
        <v>221.76100000000002</v>
      </c>
      <c r="C21" s="444">
        <v>0</v>
      </c>
      <c r="D21" s="444">
        <f t="shared" si="16"/>
        <v>221.76100000000002</v>
      </c>
      <c r="E21" s="445">
        <f t="shared" si="17"/>
        <v>0.013440109479185988</v>
      </c>
      <c r="F21" s="446">
        <v>222.637</v>
      </c>
      <c r="G21" s="444"/>
      <c r="H21" s="444">
        <f t="shared" si="18"/>
        <v>222.637</v>
      </c>
      <c r="I21" s="447">
        <f t="shared" si="19"/>
        <v>-0.003934655964641931</v>
      </c>
      <c r="J21" s="446">
        <v>1679.4270000000001</v>
      </c>
      <c r="K21" s="444">
        <v>0.36</v>
      </c>
      <c r="L21" s="444">
        <f t="shared" si="20"/>
        <v>1679.787</v>
      </c>
      <c r="M21" s="447">
        <f t="shared" si="21"/>
        <v>0.009985645182147193</v>
      </c>
      <c r="N21" s="446">
        <v>1817.703</v>
      </c>
      <c r="O21" s="444">
        <v>0.787</v>
      </c>
      <c r="P21" s="444">
        <f t="shared" si="22"/>
        <v>1818.49</v>
      </c>
      <c r="Q21" s="448">
        <f t="shared" si="23"/>
        <v>-0.0762737216041881</v>
      </c>
    </row>
    <row r="22" spans="1:17" s="133" customFormat="1" ht="18" customHeight="1">
      <c r="A22" s="442" t="s">
        <v>238</v>
      </c>
      <c r="B22" s="443">
        <v>219.02999999999997</v>
      </c>
      <c r="C22" s="444">
        <v>0.03</v>
      </c>
      <c r="D22" s="444">
        <f t="shared" si="16"/>
        <v>219.05999999999997</v>
      </c>
      <c r="E22" s="445">
        <f t="shared" si="17"/>
        <v>0.013276411914225142</v>
      </c>
      <c r="F22" s="446">
        <v>150.28799999999998</v>
      </c>
      <c r="G22" s="444"/>
      <c r="H22" s="444">
        <f t="shared" si="18"/>
        <v>150.28799999999998</v>
      </c>
      <c r="I22" s="447">
        <f t="shared" si="19"/>
        <v>0.4576014053018205</v>
      </c>
      <c r="J22" s="446">
        <v>3190.607</v>
      </c>
      <c r="K22" s="444">
        <v>0.205</v>
      </c>
      <c r="L22" s="444">
        <f t="shared" si="20"/>
        <v>3190.812</v>
      </c>
      <c r="M22" s="447">
        <f t="shared" si="21"/>
        <v>0.018968069448648817</v>
      </c>
      <c r="N22" s="446">
        <v>1933.5129999999995</v>
      </c>
      <c r="O22" s="444">
        <v>2.812</v>
      </c>
      <c r="P22" s="444">
        <f t="shared" si="22"/>
        <v>1936.3249999999994</v>
      </c>
      <c r="Q22" s="448">
        <f t="shared" si="23"/>
        <v>0.6478700631350631</v>
      </c>
    </row>
    <row r="23" spans="1:17" s="133" customFormat="1" ht="18" customHeight="1">
      <c r="A23" s="442" t="s">
        <v>235</v>
      </c>
      <c r="B23" s="443">
        <v>184.977</v>
      </c>
      <c r="C23" s="444">
        <v>0</v>
      </c>
      <c r="D23" s="444">
        <f t="shared" si="16"/>
        <v>184.977</v>
      </c>
      <c r="E23" s="445">
        <f t="shared" si="17"/>
        <v>0.011210768039156507</v>
      </c>
      <c r="F23" s="446">
        <v>201.26500000000001</v>
      </c>
      <c r="G23" s="444">
        <v>7.228</v>
      </c>
      <c r="H23" s="444">
        <f t="shared" si="18"/>
        <v>208.49300000000002</v>
      </c>
      <c r="I23" s="447">
        <f t="shared" si="19"/>
        <v>-0.11279035747003507</v>
      </c>
      <c r="J23" s="446">
        <v>1903.8619999999999</v>
      </c>
      <c r="K23" s="444">
        <v>23.927</v>
      </c>
      <c r="L23" s="444">
        <f t="shared" si="20"/>
        <v>1927.7889999999998</v>
      </c>
      <c r="M23" s="447">
        <f t="shared" si="21"/>
        <v>0.011459915417875215</v>
      </c>
      <c r="N23" s="446">
        <v>1844.6329999999996</v>
      </c>
      <c r="O23" s="444">
        <v>37.308</v>
      </c>
      <c r="P23" s="444">
        <f t="shared" si="22"/>
        <v>1881.9409999999996</v>
      </c>
      <c r="Q23" s="448">
        <f t="shared" si="23"/>
        <v>0.024362081489271104</v>
      </c>
    </row>
    <row r="24" spans="1:17" s="133" customFormat="1" ht="18" customHeight="1">
      <c r="A24" s="442" t="s">
        <v>251</v>
      </c>
      <c r="B24" s="443">
        <v>158.87900000000002</v>
      </c>
      <c r="C24" s="444">
        <v>0.1</v>
      </c>
      <c r="D24" s="444">
        <f t="shared" si="16"/>
        <v>158.979</v>
      </c>
      <c r="E24" s="445">
        <f t="shared" si="17"/>
        <v>0.009635125945912532</v>
      </c>
      <c r="F24" s="446">
        <v>187.31799999999998</v>
      </c>
      <c r="G24" s="444"/>
      <c r="H24" s="444">
        <f t="shared" si="18"/>
        <v>187.31799999999998</v>
      </c>
      <c r="I24" s="447">
        <f t="shared" si="19"/>
        <v>-0.1512881837303408</v>
      </c>
      <c r="J24" s="446">
        <v>1996.5710000000004</v>
      </c>
      <c r="K24" s="444">
        <v>1.314</v>
      </c>
      <c r="L24" s="444">
        <f t="shared" si="20"/>
        <v>1997.8850000000004</v>
      </c>
      <c r="M24" s="447">
        <f t="shared" si="21"/>
        <v>0.011876607406018827</v>
      </c>
      <c r="N24" s="446">
        <v>1986.2280000000003</v>
      </c>
      <c r="O24" s="444">
        <v>6.375</v>
      </c>
      <c r="P24" s="444">
        <f t="shared" si="22"/>
        <v>1992.6030000000003</v>
      </c>
      <c r="Q24" s="448">
        <f t="shared" si="23"/>
        <v>0.0026508039985888576</v>
      </c>
    </row>
    <row r="25" spans="1:17" s="133" customFormat="1" ht="18" customHeight="1">
      <c r="A25" s="442" t="s">
        <v>240</v>
      </c>
      <c r="B25" s="443">
        <v>124.11</v>
      </c>
      <c r="C25" s="444">
        <v>27.483</v>
      </c>
      <c r="D25" s="444">
        <f>C25+B25</f>
        <v>151.593</v>
      </c>
      <c r="E25" s="445">
        <f>D25/$D$8</f>
        <v>0.009187487954501652</v>
      </c>
      <c r="F25" s="446">
        <v>115.87100000000001</v>
      </c>
      <c r="G25" s="444">
        <v>87.187</v>
      </c>
      <c r="H25" s="444">
        <f>G25+F25</f>
        <v>203.058</v>
      </c>
      <c r="I25" s="447">
        <f>(D25/H25-1)</f>
        <v>-0.253449753272464</v>
      </c>
      <c r="J25" s="446">
        <v>976.212</v>
      </c>
      <c r="K25" s="444">
        <v>340.01699999999994</v>
      </c>
      <c r="L25" s="444">
        <f>K25+J25</f>
        <v>1316.2289999999998</v>
      </c>
      <c r="M25" s="447">
        <f>(L25/$L$8)</f>
        <v>0.007824441892009175</v>
      </c>
      <c r="N25" s="446">
        <v>703.658</v>
      </c>
      <c r="O25" s="444">
        <v>321.025</v>
      </c>
      <c r="P25" s="444">
        <f>O25+N25</f>
        <v>1024.683</v>
      </c>
      <c r="Q25" s="448">
        <f>(L25/P25-1)</f>
        <v>0.2845231159295116</v>
      </c>
    </row>
    <row r="26" spans="1:17" s="133" customFormat="1" ht="18" customHeight="1">
      <c r="A26" s="442" t="s">
        <v>239</v>
      </c>
      <c r="B26" s="443">
        <v>137.922</v>
      </c>
      <c r="C26" s="444">
        <v>0</v>
      </c>
      <c r="D26" s="444">
        <f>C26+B26</f>
        <v>137.922</v>
      </c>
      <c r="E26" s="445">
        <f>D26/$D$8</f>
        <v>0.00835893948705268</v>
      </c>
      <c r="F26" s="446">
        <v>164.897</v>
      </c>
      <c r="G26" s="444"/>
      <c r="H26" s="444">
        <f>G26+F26</f>
        <v>164.897</v>
      </c>
      <c r="I26" s="447">
        <f>(D26/H26-1)</f>
        <v>-0.16358696640933423</v>
      </c>
      <c r="J26" s="446">
        <v>1374.8540000000003</v>
      </c>
      <c r="K26" s="444">
        <v>1.2760000000000002</v>
      </c>
      <c r="L26" s="444">
        <f>K26+J26</f>
        <v>1376.1300000000003</v>
      </c>
      <c r="M26" s="447">
        <f>(L26/$L$8)</f>
        <v>0.008180528784011437</v>
      </c>
      <c r="N26" s="446">
        <v>1409.4549999999997</v>
      </c>
      <c r="O26" s="444">
        <v>1.1270000000000002</v>
      </c>
      <c r="P26" s="444">
        <f>O26+N26</f>
        <v>1410.5819999999997</v>
      </c>
      <c r="Q26" s="448">
        <f>(L26/P26-1)</f>
        <v>-0.024423961173472564</v>
      </c>
    </row>
    <row r="27" spans="1:17" s="133" customFormat="1" ht="18" customHeight="1">
      <c r="A27" s="442" t="s">
        <v>245</v>
      </c>
      <c r="B27" s="443">
        <v>133.32</v>
      </c>
      <c r="C27" s="444">
        <v>0.898</v>
      </c>
      <c r="D27" s="444">
        <f t="shared" si="8"/>
        <v>134.218</v>
      </c>
      <c r="E27" s="445">
        <f t="shared" si="9"/>
        <v>0.008134453822256324</v>
      </c>
      <c r="F27" s="446">
        <v>201.547</v>
      </c>
      <c r="G27" s="444">
        <v>1.376</v>
      </c>
      <c r="H27" s="444">
        <f t="shared" si="10"/>
        <v>202.923</v>
      </c>
      <c r="I27" s="447">
        <f t="shared" si="11"/>
        <v>-0.33857670150746844</v>
      </c>
      <c r="J27" s="446">
        <v>1459.3450000000003</v>
      </c>
      <c r="K27" s="444">
        <v>21.372999999999998</v>
      </c>
      <c r="L27" s="444">
        <f t="shared" si="12"/>
        <v>1480.7180000000003</v>
      </c>
      <c r="M27" s="447">
        <f t="shared" si="13"/>
        <v>0.008802261574127333</v>
      </c>
      <c r="N27" s="446">
        <v>1394.8459999999998</v>
      </c>
      <c r="O27" s="444">
        <v>40.37099999999999</v>
      </c>
      <c r="P27" s="444">
        <f t="shared" si="14"/>
        <v>1435.2169999999999</v>
      </c>
      <c r="Q27" s="448">
        <f t="shared" si="15"/>
        <v>0.031703219791850534</v>
      </c>
    </row>
    <row r="28" spans="1:17" s="133" customFormat="1" ht="18" customHeight="1">
      <c r="A28" s="442" t="s">
        <v>266</v>
      </c>
      <c r="B28" s="443">
        <v>124.8</v>
      </c>
      <c r="C28" s="444">
        <v>6.044</v>
      </c>
      <c r="D28" s="444">
        <f t="shared" si="8"/>
        <v>130.844</v>
      </c>
      <c r="E28" s="445">
        <f t="shared" si="9"/>
        <v>0.007929968230187504</v>
      </c>
      <c r="F28" s="446">
        <v>61.655</v>
      </c>
      <c r="G28" s="444">
        <v>8.864</v>
      </c>
      <c r="H28" s="444">
        <f t="shared" si="10"/>
        <v>70.519</v>
      </c>
      <c r="I28" s="447">
        <f t="shared" si="11"/>
        <v>0.8554432138856192</v>
      </c>
      <c r="J28" s="446">
        <v>834.7609999999999</v>
      </c>
      <c r="K28" s="444">
        <v>30.698</v>
      </c>
      <c r="L28" s="444">
        <f t="shared" si="12"/>
        <v>865.4589999999998</v>
      </c>
      <c r="M28" s="447">
        <f t="shared" si="13"/>
        <v>0.005144799009455321</v>
      </c>
      <c r="N28" s="446">
        <v>1162.2649999999999</v>
      </c>
      <c r="O28" s="444">
        <v>26.278000000000002</v>
      </c>
      <c r="P28" s="444">
        <f t="shared" si="14"/>
        <v>1188.543</v>
      </c>
      <c r="Q28" s="448">
        <f t="shared" si="15"/>
        <v>-0.27183198251977425</v>
      </c>
    </row>
    <row r="29" spans="1:17" s="133" customFormat="1" ht="18" customHeight="1">
      <c r="A29" s="442" t="s">
        <v>242</v>
      </c>
      <c r="B29" s="443">
        <v>87.113</v>
      </c>
      <c r="C29" s="444">
        <v>0</v>
      </c>
      <c r="D29" s="444">
        <f t="shared" si="8"/>
        <v>87.113</v>
      </c>
      <c r="E29" s="445">
        <f t="shared" si="9"/>
        <v>0.005279594956102871</v>
      </c>
      <c r="F29" s="446">
        <v>58.626000000000005</v>
      </c>
      <c r="G29" s="444"/>
      <c r="H29" s="444">
        <f t="shared" si="10"/>
        <v>58.626000000000005</v>
      </c>
      <c r="I29" s="447">
        <f t="shared" si="11"/>
        <v>0.4859106880906081</v>
      </c>
      <c r="J29" s="446">
        <v>623.5129999999999</v>
      </c>
      <c r="K29" s="444">
        <v>0.055</v>
      </c>
      <c r="L29" s="444">
        <f t="shared" si="12"/>
        <v>623.5679999999999</v>
      </c>
      <c r="M29" s="447">
        <f t="shared" si="13"/>
        <v>0.003706856163871467</v>
      </c>
      <c r="N29" s="446">
        <v>522.216</v>
      </c>
      <c r="O29" s="444">
        <v>0.6</v>
      </c>
      <c r="P29" s="444">
        <f t="shared" si="14"/>
        <v>522.816</v>
      </c>
      <c r="Q29" s="448">
        <f t="shared" si="15"/>
        <v>0.19271024605214815</v>
      </c>
    </row>
    <row r="30" spans="1:17" s="133" customFormat="1" ht="18" customHeight="1">
      <c r="A30" s="442" t="s">
        <v>255</v>
      </c>
      <c r="B30" s="443">
        <v>83.791</v>
      </c>
      <c r="C30" s="444">
        <v>0</v>
      </c>
      <c r="D30" s="444">
        <f t="shared" si="8"/>
        <v>83.791</v>
      </c>
      <c r="E30" s="445">
        <f t="shared" si="9"/>
        <v>0.005078260890645663</v>
      </c>
      <c r="F30" s="446">
        <v>75.371</v>
      </c>
      <c r="G30" s="444"/>
      <c r="H30" s="444">
        <f t="shared" si="10"/>
        <v>75.371</v>
      </c>
      <c r="I30" s="447">
        <f t="shared" si="11"/>
        <v>0.11171405447718619</v>
      </c>
      <c r="J30" s="446">
        <v>860.9309999999999</v>
      </c>
      <c r="K30" s="444">
        <v>5.585</v>
      </c>
      <c r="L30" s="444">
        <f t="shared" si="12"/>
        <v>866.516</v>
      </c>
      <c r="M30" s="447">
        <f t="shared" si="13"/>
        <v>0.005151082441198471</v>
      </c>
      <c r="N30" s="446">
        <v>669.531</v>
      </c>
      <c r="O30" s="444">
        <v>12.984</v>
      </c>
      <c r="P30" s="444">
        <f t="shared" si="14"/>
        <v>682.515</v>
      </c>
      <c r="Q30" s="448">
        <f t="shared" si="15"/>
        <v>0.269592609686234</v>
      </c>
    </row>
    <row r="31" spans="1:17" s="133" customFormat="1" ht="18" customHeight="1">
      <c r="A31" s="442" t="s">
        <v>234</v>
      </c>
      <c r="B31" s="443">
        <v>52.64699999999999</v>
      </c>
      <c r="C31" s="444">
        <v>0</v>
      </c>
      <c r="D31" s="444">
        <f t="shared" si="8"/>
        <v>52.64699999999999</v>
      </c>
      <c r="E31" s="445">
        <f t="shared" si="9"/>
        <v>0.003190738875414092</v>
      </c>
      <c r="F31" s="446">
        <v>55.132999999999996</v>
      </c>
      <c r="G31" s="444"/>
      <c r="H31" s="444">
        <f t="shared" si="10"/>
        <v>55.132999999999996</v>
      </c>
      <c r="I31" s="447">
        <f t="shared" si="11"/>
        <v>-0.04509096185587591</v>
      </c>
      <c r="J31" s="446">
        <v>723.6070000000001</v>
      </c>
      <c r="K31" s="444"/>
      <c r="L31" s="444">
        <f t="shared" si="12"/>
        <v>723.6070000000001</v>
      </c>
      <c r="M31" s="447">
        <f t="shared" si="13"/>
        <v>0.004301547013590404</v>
      </c>
      <c r="N31" s="446">
        <v>638.712</v>
      </c>
      <c r="O31" s="444">
        <v>0.088</v>
      </c>
      <c r="P31" s="444">
        <f t="shared" si="14"/>
        <v>638.8</v>
      </c>
      <c r="Q31" s="448">
        <f t="shared" si="15"/>
        <v>0.13275986224170344</v>
      </c>
    </row>
    <row r="32" spans="1:17" s="133" customFormat="1" ht="18" customHeight="1">
      <c r="A32" s="442" t="s">
        <v>252</v>
      </c>
      <c r="B32" s="443">
        <v>40.471000000000004</v>
      </c>
      <c r="C32" s="444">
        <v>0</v>
      </c>
      <c r="D32" s="444">
        <f t="shared" si="8"/>
        <v>40.471000000000004</v>
      </c>
      <c r="E32" s="445">
        <f t="shared" si="9"/>
        <v>0.002452796798048963</v>
      </c>
      <c r="F32" s="446">
        <v>52.057</v>
      </c>
      <c r="G32" s="444"/>
      <c r="H32" s="444">
        <f t="shared" si="10"/>
        <v>52.057</v>
      </c>
      <c r="I32" s="447">
        <f t="shared" si="11"/>
        <v>-0.22256372822098847</v>
      </c>
      <c r="J32" s="446">
        <v>462.14</v>
      </c>
      <c r="K32" s="444"/>
      <c r="L32" s="444">
        <f t="shared" si="12"/>
        <v>462.14</v>
      </c>
      <c r="M32" s="447">
        <f t="shared" si="13"/>
        <v>0.002747232872070985</v>
      </c>
      <c r="N32" s="446">
        <v>429.6040000000001</v>
      </c>
      <c r="O32" s="444">
        <v>0.3</v>
      </c>
      <c r="P32" s="444">
        <f t="shared" si="14"/>
        <v>429.9040000000001</v>
      </c>
      <c r="Q32" s="448">
        <f t="shared" si="15"/>
        <v>0.07498418251516581</v>
      </c>
    </row>
    <row r="33" spans="1:17" s="133" customFormat="1" ht="18" customHeight="1">
      <c r="A33" s="442" t="s">
        <v>258</v>
      </c>
      <c r="B33" s="443">
        <v>37.43</v>
      </c>
      <c r="C33" s="444">
        <v>0.2</v>
      </c>
      <c r="D33" s="444">
        <f t="shared" si="8"/>
        <v>37.63</v>
      </c>
      <c r="E33" s="445">
        <f t="shared" si="9"/>
        <v>0.0022806143537491656</v>
      </c>
      <c r="F33" s="446">
        <v>41.776999999999994</v>
      </c>
      <c r="G33" s="444">
        <v>1.9680000000000002</v>
      </c>
      <c r="H33" s="444">
        <f t="shared" si="10"/>
        <v>43.745</v>
      </c>
      <c r="I33" s="447">
        <f t="shared" si="11"/>
        <v>-0.1397874042747741</v>
      </c>
      <c r="J33" s="446">
        <v>408.2049999999999</v>
      </c>
      <c r="K33" s="444">
        <v>16.095000000000002</v>
      </c>
      <c r="L33" s="444">
        <f t="shared" si="12"/>
        <v>424.29999999999995</v>
      </c>
      <c r="M33" s="447">
        <f t="shared" si="13"/>
        <v>0.002522289582420303</v>
      </c>
      <c r="N33" s="446">
        <v>366.376</v>
      </c>
      <c r="O33" s="444">
        <v>69.29000000000002</v>
      </c>
      <c r="P33" s="444">
        <f t="shared" si="14"/>
        <v>435.666</v>
      </c>
      <c r="Q33" s="448">
        <f t="shared" si="15"/>
        <v>-0.02608879279080778</v>
      </c>
    </row>
    <row r="34" spans="1:17" s="133" customFormat="1" ht="18" customHeight="1">
      <c r="A34" s="442" t="s">
        <v>248</v>
      </c>
      <c r="B34" s="443">
        <v>30.508000000000003</v>
      </c>
      <c r="C34" s="444">
        <v>1.1280000000000001</v>
      </c>
      <c r="D34" s="444">
        <f t="shared" si="8"/>
        <v>31.636000000000003</v>
      </c>
      <c r="E34" s="445">
        <f t="shared" si="9"/>
        <v>0.001917340305479899</v>
      </c>
      <c r="F34" s="446">
        <v>25.221</v>
      </c>
      <c r="G34" s="444">
        <v>1.696</v>
      </c>
      <c r="H34" s="444">
        <f t="shared" si="10"/>
        <v>26.917</v>
      </c>
      <c r="I34" s="447">
        <f t="shared" si="11"/>
        <v>0.1753167143440948</v>
      </c>
      <c r="J34" s="446">
        <v>287.61500000000007</v>
      </c>
      <c r="K34" s="444">
        <v>10.126000000000001</v>
      </c>
      <c r="L34" s="444">
        <f t="shared" si="12"/>
        <v>297.74100000000004</v>
      </c>
      <c r="M34" s="447">
        <f t="shared" si="13"/>
        <v>0.0017699482030624643</v>
      </c>
      <c r="N34" s="446">
        <v>370.8949999999999</v>
      </c>
      <c r="O34" s="444">
        <v>23.241</v>
      </c>
      <c r="P34" s="444">
        <f t="shared" si="14"/>
        <v>394.1359999999999</v>
      </c>
      <c r="Q34" s="448">
        <f t="shared" si="15"/>
        <v>-0.24457293928999102</v>
      </c>
    </row>
    <row r="35" spans="1:17" s="133" customFormat="1" ht="18" customHeight="1">
      <c r="A35" s="442" t="s">
        <v>269</v>
      </c>
      <c r="B35" s="443">
        <v>25.739</v>
      </c>
      <c r="C35" s="444">
        <v>0.25</v>
      </c>
      <c r="D35" s="444">
        <f t="shared" si="8"/>
        <v>25.989</v>
      </c>
      <c r="E35" s="445">
        <f t="shared" si="9"/>
        <v>0.0015750966367150427</v>
      </c>
      <c r="F35" s="446">
        <v>27.781</v>
      </c>
      <c r="G35" s="444">
        <v>0.44999999999999996</v>
      </c>
      <c r="H35" s="444">
        <f t="shared" si="10"/>
        <v>28.230999999999998</v>
      </c>
      <c r="I35" s="447">
        <f t="shared" si="11"/>
        <v>-0.0794162445538591</v>
      </c>
      <c r="J35" s="446">
        <v>307.089</v>
      </c>
      <c r="K35" s="444">
        <v>12.037999999999998</v>
      </c>
      <c r="L35" s="444">
        <f t="shared" si="12"/>
        <v>319.127</v>
      </c>
      <c r="M35" s="447">
        <f t="shared" si="13"/>
        <v>0.0018970792070917843</v>
      </c>
      <c r="N35" s="446">
        <v>309.26300000000003</v>
      </c>
      <c r="O35" s="444">
        <v>6.858999999999998</v>
      </c>
      <c r="P35" s="444">
        <f t="shared" si="14"/>
        <v>316.122</v>
      </c>
      <c r="Q35" s="448">
        <f t="shared" si="15"/>
        <v>0.00950582370097619</v>
      </c>
    </row>
    <row r="36" spans="1:17" s="133" customFormat="1" ht="18" customHeight="1">
      <c r="A36" s="442" t="s">
        <v>270</v>
      </c>
      <c r="B36" s="443">
        <v>10.463000000000001</v>
      </c>
      <c r="C36" s="444">
        <v>14.205</v>
      </c>
      <c r="D36" s="444">
        <f t="shared" si="8"/>
        <v>24.668</v>
      </c>
      <c r="E36" s="445">
        <f t="shared" si="9"/>
        <v>0.0014950357395239013</v>
      </c>
      <c r="F36" s="446">
        <v>4.615</v>
      </c>
      <c r="G36" s="444">
        <v>21.537</v>
      </c>
      <c r="H36" s="444">
        <f t="shared" si="10"/>
        <v>26.152</v>
      </c>
      <c r="I36" s="447">
        <f t="shared" si="11"/>
        <v>-0.05674518201284806</v>
      </c>
      <c r="J36" s="446">
        <v>107.24499999999999</v>
      </c>
      <c r="K36" s="444">
        <v>298.434</v>
      </c>
      <c r="L36" s="444">
        <f t="shared" si="12"/>
        <v>405.67900000000003</v>
      </c>
      <c r="M36" s="447">
        <f t="shared" si="13"/>
        <v>0.0024115953700369697</v>
      </c>
      <c r="N36" s="446">
        <v>154.73</v>
      </c>
      <c r="O36" s="444">
        <v>199.432</v>
      </c>
      <c r="P36" s="444">
        <f t="shared" si="14"/>
        <v>354.162</v>
      </c>
      <c r="Q36" s="448">
        <f t="shared" si="15"/>
        <v>0.14546168137744897</v>
      </c>
    </row>
    <row r="37" spans="1:17" s="133" customFormat="1" ht="18" customHeight="1">
      <c r="A37" s="442" t="s">
        <v>244</v>
      </c>
      <c r="B37" s="443">
        <v>22.391</v>
      </c>
      <c r="C37" s="444">
        <v>0.088</v>
      </c>
      <c r="D37" s="444">
        <f aca="true" t="shared" si="24" ref="D37:D45">C37+B37</f>
        <v>22.479</v>
      </c>
      <c r="E37" s="445">
        <f aca="true" t="shared" si="25" ref="E37:E45">D37/$D$8</f>
        <v>0.001362368590431238</v>
      </c>
      <c r="F37" s="446">
        <v>64.483</v>
      </c>
      <c r="G37" s="444">
        <v>0.21</v>
      </c>
      <c r="H37" s="444">
        <f aca="true" t="shared" si="26" ref="H37:H45">G37+F37</f>
        <v>64.693</v>
      </c>
      <c r="I37" s="447">
        <f aca="true" t="shared" si="27" ref="I37:I45">(D37/H37-1)</f>
        <v>-0.6525280942296694</v>
      </c>
      <c r="J37" s="446">
        <v>299.029</v>
      </c>
      <c r="K37" s="444">
        <v>11.192</v>
      </c>
      <c r="L37" s="444">
        <f aca="true" t="shared" si="28" ref="L37:L45">K37+J37</f>
        <v>310.221</v>
      </c>
      <c r="M37" s="447">
        <f aca="true" t="shared" si="29" ref="M37:M45">(L37/$L$8)</f>
        <v>0.0018441366875984182</v>
      </c>
      <c r="N37" s="446">
        <v>608.715</v>
      </c>
      <c r="O37" s="444">
        <v>31.486000000000004</v>
      </c>
      <c r="P37" s="444">
        <f aca="true" t="shared" si="30" ref="P37:P45">O37+N37</f>
        <v>640.201</v>
      </c>
      <c r="Q37" s="448">
        <f aca="true" t="shared" si="31" ref="Q37:Q45">(L37/P37-1)</f>
        <v>-0.5154318721776443</v>
      </c>
    </row>
    <row r="38" spans="1:17" s="133" customFormat="1" ht="18" customHeight="1">
      <c r="A38" s="442" t="s">
        <v>265</v>
      </c>
      <c r="B38" s="443">
        <v>14.091000000000001</v>
      </c>
      <c r="C38" s="444">
        <v>0</v>
      </c>
      <c r="D38" s="444">
        <f t="shared" si="24"/>
        <v>14.091000000000001</v>
      </c>
      <c r="E38" s="445">
        <f t="shared" si="25"/>
        <v>0.0008540031054658382</v>
      </c>
      <c r="F38" s="446">
        <v>12.555000000000001</v>
      </c>
      <c r="G38" s="444"/>
      <c r="H38" s="444">
        <f t="shared" si="26"/>
        <v>12.555000000000001</v>
      </c>
      <c r="I38" s="447">
        <f t="shared" si="27"/>
        <v>0.12234169653524485</v>
      </c>
      <c r="J38" s="446">
        <v>189.294</v>
      </c>
      <c r="K38" s="444">
        <v>3.922</v>
      </c>
      <c r="L38" s="444">
        <f t="shared" si="28"/>
        <v>193.216</v>
      </c>
      <c r="M38" s="447">
        <f t="shared" si="29"/>
        <v>0.0011485899221233122</v>
      </c>
      <c r="N38" s="446">
        <v>231.13400000000004</v>
      </c>
      <c r="O38" s="444">
        <v>0.633</v>
      </c>
      <c r="P38" s="444">
        <f t="shared" si="30"/>
        <v>231.76700000000005</v>
      </c>
      <c r="Q38" s="448">
        <f t="shared" si="31"/>
        <v>-0.1663351555657192</v>
      </c>
    </row>
    <row r="39" spans="1:17" s="133" customFormat="1" ht="18" customHeight="1">
      <c r="A39" s="442" t="s">
        <v>259</v>
      </c>
      <c r="B39" s="443">
        <v>13.985</v>
      </c>
      <c r="C39" s="444">
        <v>0</v>
      </c>
      <c r="D39" s="444">
        <f t="shared" si="24"/>
        <v>13.985</v>
      </c>
      <c r="E39" s="445">
        <f t="shared" si="25"/>
        <v>0.0008475788396806292</v>
      </c>
      <c r="F39" s="446">
        <v>6.36</v>
      </c>
      <c r="G39" s="444">
        <v>0.01</v>
      </c>
      <c r="H39" s="444">
        <f t="shared" si="26"/>
        <v>6.37</v>
      </c>
      <c r="I39" s="447">
        <f t="shared" si="27"/>
        <v>1.195447409733124</v>
      </c>
      <c r="J39" s="446">
        <v>116.35600000000002</v>
      </c>
      <c r="K39" s="444">
        <v>0.40700000000000003</v>
      </c>
      <c r="L39" s="444">
        <f t="shared" si="28"/>
        <v>116.76300000000002</v>
      </c>
      <c r="M39" s="447">
        <f t="shared" si="29"/>
        <v>0.0006941081746692008</v>
      </c>
      <c r="N39" s="446">
        <v>90.453</v>
      </c>
      <c r="O39" s="444">
        <v>0.68</v>
      </c>
      <c r="P39" s="444">
        <f t="shared" si="30"/>
        <v>91.13300000000001</v>
      </c>
      <c r="Q39" s="448">
        <f t="shared" si="31"/>
        <v>0.28123731249931416</v>
      </c>
    </row>
    <row r="40" spans="1:17" s="133" customFormat="1" ht="18" customHeight="1">
      <c r="A40" s="442" t="s">
        <v>271</v>
      </c>
      <c r="B40" s="443">
        <v>12.629000000000001</v>
      </c>
      <c r="C40" s="444">
        <v>0.28500000000000003</v>
      </c>
      <c r="D40" s="444">
        <f t="shared" si="24"/>
        <v>12.914000000000001</v>
      </c>
      <c r="E40" s="445">
        <f t="shared" si="25"/>
        <v>0.0007826695127376223</v>
      </c>
      <c r="F40" s="446">
        <v>5.8260000000000005</v>
      </c>
      <c r="G40" s="444">
        <v>0.06</v>
      </c>
      <c r="H40" s="444">
        <f t="shared" si="26"/>
        <v>5.886</v>
      </c>
      <c r="I40" s="447">
        <f t="shared" si="27"/>
        <v>1.1940197077811758</v>
      </c>
      <c r="J40" s="446">
        <v>116.27300000000001</v>
      </c>
      <c r="K40" s="444">
        <v>2.7100000000000004</v>
      </c>
      <c r="L40" s="444">
        <f t="shared" si="28"/>
        <v>118.983</v>
      </c>
      <c r="M40" s="447">
        <f t="shared" si="29"/>
        <v>0.0007073051647068464</v>
      </c>
      <c r="N40" s="446">
        <v>82.26600000000002</v>
      </c>
      <c r="O40" s="444">
        <v>1.1650000000000003</v>
      </c>
      <c r="P40" s="444">
        <f t="shared" si="30"/>
        <v>83.43100000000003</v>
      </c>
      <c r="Q40" s="448">
        <f t="shared" si="31"/>
        <v>0.4261245819899073</v>
      </c>
    </row>
    <row r="41" spans="1:17" s="133" customFormat="1" ht="18" customHeight="1">
      <c r="A41" s="442" t="s">
        <v>246</v>
      </c>
      <c r="B41" s="443">
        <v>8.399999999999999</v>
      </c>
      <c r="C41" s="444">
        <v>3.3550000000000004</v>
      </c>
      <c r="D41" s="444">
        <f t="shared" si="24"/>
        <v>11.754999999999999</v>
      </c>
      <c r="E41" s="445">
        <f t="shared" si="25"/>
        <v>0.0007124268330672718</v>
      </c>
      <c r="F41" s="446">
        <v>7.2059999999999995</v>
      </c>
      <c r="G41" s="444">
        <v>2.057</v>
      </c>
      <c r="H41" s="444">
        <f t="shared" si="26"/>
        <v>9.263</v>
      </c>
      <c r="I41" s="447">
        <f t="shared" si="27"/>
        <v>0.2690273129655618</v>
      </c>
      <c r="J41" s="446">
        <v>108.27099999999997</v>
      </c>
      <c r="K41" s="444">
        <v>56.32699999999997</v>
      </c>
      <c r="L41" s="444">
        <f t="shared" si="28"/>
        <v>164.59799999999996</v>
      </c>
      <c r="M41" s="447">
        <f t="shared" si="29"/>
        <v>0.0009784676424398231</v>
      </c>
      <c r="N41" s="446">
        <v>198.368</v>
      </c>
      <c r="O41" s="444">
        <v>38.12300000000002</v>
      </c>
      <c r="P41" s="444">
        <f t="shared" si="30"/>
        <v>236.491</v>
      </c>
      <c r="Q41" s="448">
        <f t="shared" si="31"/>
        <v>-0.30399888367844885</v>
      </c>
    </row>
    <row r="42" spans="1:17" s="133" customFormat="1" ht="18" customHeight="1">
      <c r="A42" s="442" t="s">
        <v>263</v>
      </c>
      <c r="B42" s="443">
        <v>0</v>
      </c>
      <c r="C42" s="444">
        <v>8.932</v>
      </c>
      <c r="D42" s="444">
        <f t="shared" si="24"/>
        <v>8.932</v>
      </c>
      <c r="E42" s="445">
        <f t="shared" si="25"/>
        <v>0.00054133530182534</v>
      </c>
      <c r="F42" s="446">
        <v>5.023</v>
      </c>
      <c r="G42" s="444">
        <v>15.323</v>
      </c>
      <c r="H42" s="444">
        <f t="shared" si="26"/>
        <v>20.346</v>
      </c>
      <c r="I42" s="447">
        <f t="shared" si="27"/>
        <v>-0.5609947901307382</v>
      </c>
      <c r="J42" s="446">
        <v>23.860999999999997</v>
      </c>
      <c r="K42" s="444">
        <v>157.23499999999999</v>
      </c>
      <c r="L42" s="444">
        <f t="shared" si="28"/>
        <v>181.09599999999998</v>
      </c>
      <c r="M42" s="447">
        <f t="shared" si="29"/>
        <v>0.0010765414900258947</v>
      </c>
      <c r="N42" s="446">
        <v>38.233</v>
      </c>
      <c r="O42" s="444">
        <v>210.11999999999998</v>
      </c>
      <c r="P42" s="444">
        <f t="shared" si="30"/>
        <v>248.35299999999998</v>
      </c>
      <c r="Q42" s="448">
        <f t="shared" si="31"/>
        <v>-0.27081211018187823</v>
      </c>
    </row>
    <row r="43" spans="1:17" s="133" customFormat="1" ht="18" customHeight="1">
      <c r="A43" s="442" t="s">
        <v>275</v>
      </c>
      <c r="B43" s="443">
        <v>8.142</v>
      </c>
      <c r="C43" s="444">
        <v>0.545</v>
      </c>
      <c r="D43" s="444">
        <f t="shared" si="24"/>
        <v>8.687</v>
      </c>
      <c r="E43" s="445">
        <f t="shared" si="25"/>
        <v>0.0005264867629821684</v>
      </c>
      <c r="F43" s="446">
        <v>5.015000000000001</v>
      </c>
      <c r="G43" s="444">
        <v>6.14</v>
      </c>
      <c r="H43" s="444">
        <f t="shared" si="26"/>
        <v>11.155000000000001</v>
      </c>
      <c r="I43" s="447">
        <f t="shared" si="27"/>
        <v>-0.22124607799193197</v>
      </c>
      <c r="J43" s="446">
        <v>59.27299999999999</v>
      </c>
      <c r="K43" s="444">
        <v>4.783999999999999</v>
      </c>
      <c r="L43" s="444">
        <f t="shared" si="28"/>
        <v>64.05699999999999</v>
      </c>
      <c r="M43" s="447">
        <f t="shared" si="29"/>
        <v>0.00038079260848714904</v>
      </c>
      <c r="N43" s="446">
        <v>133.07600000000002</v>
      </c>
      <c r="O43" s="444">
        <v>44.494</v>
      </c>
      <c r="P43" s="444">
        <f t="shared" si="30"/>
        <v>177.57000000000002</v>
      </c>
      <c r="Q43" s="448">
        <f t="shared" si="31"/>
        <v>-0.639257757504083</v>
      </c>
    </row>
    <row r="44" spans="1:17" s="133" customFormat="1" ht="18" customHeight="1">
      <c r="A44" s="442" t="s">
        <v>261</v>
      </c>
      <c r="B44" s="443">
        <v>7.8260000000000005</v>
      </c>
      <c r="C44" s="444">
        <v>0</v>
      </c>
      <c r="D44" s="444">
        <f t="shared" si="24"/>
        <v>7.8260000000000005</v>
      </c>
      <c r="E44" s="445">
        <f t="shared" si="25"/>
        <v>0.00047430475504759415</v>
      </c>
      <c r="F44" s="446">
        <v>3.461</v>
      </c>
      <c r="G44" s="444">
        <v>0.545</v>
      </c>
      <c r="H44" s="444">
        <f t="shared" si="26"/>
        <v>4.006</v>
      </c>
      <c r="I44" s="447">
        <f t="shared" si="27"/>
        <v>0.9535696455317024</v>
      </c>
      <c r="J44" s="446">
        <v>38.041000000000004</v>
      </c>
      <c r="K44" s="444">
        <v>6.981</v>
      </c>
      <c r="L44" s="444">
        <f t="shared" si="28"/>
        <v>45.022000000000006</v>
      </c>
      <c r="M44" s="447">
        <f t="shared" si="29"/>
        <v>0.0002676373357994978</v>
      </c>
      <c r="N44" s="446">
        <v>95.64999999999998</v>
      </c>
      <c r="O44" s="444">
        <v>24.358999999999995</v>
      </c>
      <c r="P44" s="444">
        <f t="shared" si="30"/>
        <v>120.00899999999997</v>
      </c>
      <c r="Q44" s="448">
        <f t="shared" si="31"/>
        <v>-0.6248448033064186</v>
      </c>
    </row>
    <row r="45" spans="1:17" s="133" customFormat="1" ht="18" customHeight="1">
      <c r="A45" s="442" t="s">
        <v>250</v>
      </c>
      <c r="B45" s="443">
        <v>6.945</v>
      </c>
      <c r="C45" s="444">
        <v>0.22</v>
      </c>
      <c r="D45" s="444">
        <f t="shared" si="24"/>
        <v>7.165</v>
      </c>
      <c r="E45" s="445">
        <f t="shared" si="25"/>
        <v>0.00043424400331152724</v>
      </c>
      <c r="F45" s="446">
        <v>5.802</v>
      </c>
      <c r="G45" s="444">
        <v>0.41400000000000003</v>
      </c>
      <c r="H45" s="444">
        <f t="shared" si="26"/>
        <v>6.215999999999999</v>
      </c>
      <c r="I45" s="447">
        <f t="shared" si="27"/>
        <v>0.1526705276705278</v>
      </c>
      <c r="J45" s="446">
        <v>94.03800000000001</v>
      </c>
      <c r="K45" s="444">
        <v>4.641999999999999</v>
      </c>
      <c r="L45" s="444">
        <f t="shared" si="28"/>
        <v>98.68</v>
      </c>
      <c r="M45" s="447">
        <f t="shared" si="29"/>
        <v>0.0005866121517634587</v>
      </c>
      <c r="N45" s="446">
        <v>111.23600000000002</v>
      </c>
      <c r="O45" s="444">
        <v>10.193999999999994</v>
      </c>
      <c r="P45" s="444">
        <f t="shared" si="30"/>
        <v>121.43</v>
      </c>
      <c r="Q45" s="448">
        <f t="shared" si="31"/>
        <v>-0.18735073705015237</v>
      </c>
    </row>
    <row r="46" spans="1:17" s="133" customFormat="1" ht="18" customHeight="1">
      <c r="A46" s="442" t="s">
        <v>267</v>
      </c>
      <c r="B46" s="443">
        <v>6.606999999999999</v>
      </c>
      <c r="C46" s="444">
        <v>0.30000000000000004</v>
      </c>
      <c r="D46" s="444">
        <f>C46+B46</f>
        <v>6.906999999999999</v>
      </c>
      <c r="E46" s="445">
        <f>D46/$D$8</f>
        <v>0.0004186075828154526</v>
      </c>
      <c r="F46" s="446">
        <v>3.878</v>
      </c>
      <c r="G46" s="444">
        <v>0.38</v>
      </c>
      <c r="H46" s="444">
        <f>G46+F46</f>
        <v>4.258</v>
      </c>
      <c r="I46" s="447">
        <f>(D46/H46-1)</f>
        <v>0.6221230624706433</v>
      </c>
      <c r="J46" s="446">
        <v>55.658</v>
      </c>
      <c r="K46" s="444">
        <v>5.882</v>
      </c>
      <c r="L46" s="444">
        <f>K46+J46</f>
        <v>61.54</v>
      </c>
      <c r="M46" s="447">
        <f>(L46/$L$8)</f>
        <v>0.00036583007518771026</v>
      </c>
      <c r="N46" s="446">
        <v>92.535</v>
      </c>
      <c r="O46" s="444">
        <v>2.908</v>
      </c>
      <c r="P46" s="444">
        <f>O46+N46</f>
        <v>95.443</v>
      </c>
      <c r="Q46" s="448">
        <f>(L46/P46-1)</f>
        <v>-0.355217250086439</v>
      </c>
    </row>
    <row r="47" spans="1:17" s="133" customFormat="1" ht="18" customHeight="1">
      <c r="A47" s="442" t="s">
        <v>243</v>
      </c>
      <c r="B47" s="443">
        <v>6.214</v>
      </c>
      <c r="C47" s="444">
        <v>0</v>
      </c>
      <c r="D47" s="444">
        <f>C47+B47</f>
        <v>6.214</v>
      </c>
      <c r="E47" s="445">
        <f>D47/$D$8</f>
        <v>0.00037660743008762463</v>
      </c>
      <c r="F47" s="446">
        <v>13.75</v>
      </c>
      <c r="G47" s="444"/>
      <c r="H47" s="444">
        <f>G47+F47</f>
        <v>13.75</v>
      </c>
      <c r="I47" s="447">
        <f>(D47/H47-1)</f>
        <v>-0.5480727272727273</v>
      </c>
      <c r="J47" s="446">
        <v>157.138</v>
      </c>
      <c r="K47" s="444">
        <v>0.02</v>
      </c>
      <c r="L47" s="444">
        <f>K47+J47</f>
        <v>157.15800000000002</v>
      </c>
      <c r="M47" s="447">
        <f>(L47/$L$8)</f>
        <v>0.0009342398920433893</v>
      </c>
      <c r="N47" s="446">
        <v>99.53699999999999</v>
      </c>
      <c r="O47" s="444">
        <v>0.34</v>
      </c>
      <c r="P47" s="444">
        <f>O47+N47</f>
        <v>99.877</v>
      </c>
      <c r="Q47" s="448">
        <f>(L47/P47-1)</f>
        <v>0.5735154239714852</v>
      </c>
    </row>
    <row r="48" spans="1:17" s="133" customFormat="1" ht="18" customHeight="1">
      <c r="A48" s="442" t="s">
        <v>273</v>
      </c>
      <c r="B48" s="443">
        <v>5.466</v>
      </c>
      <c r="C48" s="444">
        <v>0.15000000000000002</v>
      </c>
      <c r="D48" s="444">
        <f>C48+B48</f>
        <v>5.6160000000000005</v>
      </c>
      <c r="E48" s="445">
        <f>D48/$D$8</f>
        <v>0.0003403648740540875</v>
      </c>
      <c r="F48" s="446">
        <v>5.368</v>
      </c>
      <c r="G48" s="444">
        <v>0.2</v>
      </c>
      <c r="H48" s="444">
        <f>G48+F48</f>
        <v>5.5680000000000005</v>
      </c>
      <c r="I48" s="447">
        <f>(D48/H48-1)</f>
        <v>0.008620689655172376</v>
      </c>
      <c r="J48" s="446">
        <v>81.44300000000001</v>
      </c>
      <c r="K48" s="444">
        <v>6.419</v>
      </c>
      <c r="L48" s="444">
        <f>K48+J48</f>
        <v>87.86200000000001</v>
      </c>
      <c r="M48" s="447">
        <f>(L48/$L$8)</f>
        <v>0.0005223035759854177</v>
      </c>
      <c r="N48" s="446">
        <v>62.84800000000002</v>
      </c>
      <c r="O48" s="444">
        <v>4.686</v>
      </c>
      <c r="P48" s="444">
        <f>O48+N48</f>
        <v>67.53400000000002</v>
      </c>
      <c r="Q48" s="448">
        <f>(L48/P48-1)</f>
        <v>0.301003938756774</v>
      </c>
    </row>
    <row r="49" spans="1:17" s="133" customFormat="1" ht="18" customHeight="1" thickBot="1">
      <c r="A49" s="449" t="s">
        <v>276</v>
      </c>
      <c r="B49" s="450">
        <v>1600.5229999999997</v>
      </c>
      <c r="C49" s="451">
        <v>659.7319999999983</v>
      </c>
      <c r="D49" s="451">
        <f>C49+B49</f>
        <v>2260.254999999998</v>
      </c>
      <c r="E49" s="452">
        <f>D49/$D$8</f>
        <v>0.13698564964478646</v>
      </c>
      <c r="F49" s="453">
        <v>1298.07</v>
      </c>
      <c r="G49" s="451">
        <v>922.8969999999994</v>
      </c>
      <c r="H49" s="451">
        <f>G49+F49</f>
        <v>2220.966999999999</v>
      </c>
      <c r="I49" s="454">
        <f>(D49/H49-1)</f>
        <v>0.01768959196602138</v>
      </c>
      <c r="J49" s="453">
        <v>16413.065999999988</v>
      </c>
      <c r="K49" s="451">
        <v>8859.203000000214</v>
      </c>
      <c r="L49" s="451">
        <f>K49+J49</f>
        <v>25272.269000000204</v>
      </c>
      <c r="M49" s="454">
        <f>(L49/$L$8)</f>
        <v>0.15023328028004734</v>
      </c>
      <c r="N49" s="453">
        <v>15180.13500000002</v>
      </c>
      <c r="O49" s="451">
        <v>8765.97360000014</v>
      </c>
      <c r="P49" s="451">
        <f>O49+N49</f>
        <v>23946.10860000016</v>
      </c>
      <c r="Q49" s="455">
        <f>(L49/P49-1)</f>
        <v>0.05538104007429556</v>
      </c>
    </row>
    <row r="50" ht="9.75" customHeight="1" thickTop="1">
      <c r="A50" s="105"/>
    </row>
    <row r="51" ht="13.5" customHeight="1">
      <c r="A51" s="105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0:Q65536 I50:I65536 I3 Q3">
    <cfRule type="cellIs" priority="4" dxfId="96" operator="lessThan" stopIfTrue="1">
      <formula>0</formula>
    </cfRule>
  </conditionalFormatting>
  <conditionalFormatting sqref="I8:I49 Q8:Q49">
    <cfRule type="cellIs" priority="5" dxfId="96" operator="lessThan">
      <formula>0</formula>
    </cfRule>
    <cfRule type="cellIs" priority="6" dxfId="98" operator="greaterThanOrEqual">
      <formula>0</formula>
    </cfRule>
  </conditionalFormatting>
  <conditionalFormatting sqref="I5 Q5">
    <cfRule type="cellIs" priority="1" dxfId="96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  <ignoredErrors>
    <ignoredError sqref="I36:I49 Q36:Q49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9"/>
  <sheetViews>
    <sheetView showGridLines="0" zoomScale="80" zoomScaleNormal="80" zoomScalePageLayoutView="0" workbookViewId="0" topLeftCell="A1">
      <selection activeCell="T97" sqref="T97:W97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10.7109375" style="112" customWidth="1"/>
    <col min="4" max="4" width="9.7109375" style="112" customWidth="1"/>
    <col min="5" max="5" width="10.140625" style="112" customWidth="1"/>
    <col min="6" max="6" width="10.7109375" style="112" customWidth="1"/>
    <col min="7" max="8" width="9.28125" style="112" bestFit="1" customWidth="1"/>
    <col min="9" max="9" width="10.7109375" style="112" bestFit="1" customWidth="1"/>
    <col min="10" max="10" width="8.7109375" style="112" customWidth="1"/>
    <col min="11" max="11" width="10.421875" style="112" customWidth="1"/>
    <col min="12" max="12" width="12.8515625" style="112" customWidth="1"/>
    <col min="13" max="13" width="11.140625" style="112" customWidth="1"/>
    <col min="14" max="15" width="11.140625" style="112" bestFit="1" customWidth="1"/>
    <col min="16" max="16" width="8.7109375" style="112" customWidth="1"/>
    <col min="17" max="17" width="10.28125" style="112" customWidth="1"/>
    <col min="18" max="18" width="12.8515625" style="112" customWidth="1"/>
    <col min="19" max="19" width="9.2812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653" t="s">
        <v>58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5"/>
    </row>
    <row r="4" spans="1:25" ht="16.5" customHeight="1" thickBot="1">
      <c r="A4" s="662" t="s">
        <v>42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4"/>
    </row>
    <row r="5" spans="1:25" s="164" customFormat="1" ht="15.75" customHeight="1" thickBot="1" thickTop="1">
      <c r="A5" s="596" t="s">
        <v>57</v>
      </c>
      <c r="B5" s="646" t="s">
        <v>34</v>
      </c>
      <c r="C5" s="647"/>
      <c r="D5" s="647"/>
      <c r="E5" s="647"/>
      <c r="F5" s="647"/>
      <c r="G5" s="647"/>
      <c r="H5" s="647"/>
      <c r="I5" s="647"/>
      <c r="J5" s="648"/>
      <c r="K5" s="648"/>
      <c r="L5" s="648"/>
      <c r="M5" s="649"/>
      <c r="N5" s="646" t="s">
        <v>33</v>
      </c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50"/>
    </row>
    <row r="6" spans="1:25" s="125" customFormat="1" ht="26.25" customHeight="1">
      <c r="A6" s="597"/>
      <c r="B6" s="638" t="s">
        <v>152</v>
      </c>
      <c r="C6" s="639"/>
      <c r="D6" s="639"/>
      <c r="E6" s="639"/>
      <c r="F6" s="639"/>
      <c r="G6" s="643" t="s">
        <v>32</v>
      </c>
      <c r="H6" s="638" t="s">
        <v>153</v>
      </c>
      <c r="I6" s="639"/>
      <c r="J6" s="639"/>
      <c r="K6" s="639"/>
      <c r="L6" s="639"/>
      <c r="M6" s="640" t="s">
        <v>31</v>
      </c>
      <c r="N6" s="638" t="s">
        <v>154</v>
      </c>
      <c r="O6" s="639"/>
      <c r="P6" s="639"/>
      <c r="Q6" s="639"/>
      <c r="R6" s="639"/>
      <c r="S6" s="643" t="s">
        <v>32</v>
      </c>
      <c r="T6" s="638" t="s">
        <v>155</v>
      </c>
      <c r="U6" s="639"/>
      <c r="V6" s="639"/>
      <c r="W6" s="639"/>
      <c r="X6" s="639"/>
      <c r="Y6" s="656" t="s">
        <v>31</v>
      </c>
    </row>
    <row r="7" spans="1:25" s="125" customFormat="1" ht="26.25" customHeight="1">
      <c r="A7" s="598"/>
      <c r="B7" s="661" t="s">
        <v>20</v>
      </c>
      <c r="C7" s="660"/>
      <c r="D7" s="659" t="s">
        <v>19</v>
      </c>
      <c r="E7" s="660"/>
      <c r="F7" s="651" t="s">
        <v>15</v>
      </c>
      <c r="G7" s="644"/>
      <c r="H7" s="661" t="s">
        <v>20</v>
      </c>
      <c r="I7" s="660"/>
      <c r="J7" s="659" t="s">
        <v>19</v>
      </c>
      <c r="K7" s="660"/>
      <c r="L7" s="651" t="s">
        <v>15</v>
      </c>
      <c r="M7" s="641"/>
      <c r="N7" s="661" t="s">
        <v>20</v>
      </c>
      <c r="O7" s="660"/>
      <c r="P7" s="659" t="s">
        <v>19</v>
      </c>
      <c r="Q7" s="660"/>
      <c r="R7" s="651" t="s">
        <v>15</v>
      </c>
      <c r="S7" s="644"/>
      <c r="T7" s="661" t="s">
        <v>20</v>
      </c>
      <c r="U7" s="660"/>
      <c r="V7" s="659" t="s">
        <v>19</v>
      </c>
      <c r="W7" s="660"/>
      <c r="X7" s="651" t="s">
        <v>15</v>
      </c>
      <c r="Y7" s="657"/>
    </row>
    <row r="8" spans="1:25" s="160" customFormat="1" ht="21" customHeight="1" thickBot="1">
      <c r="A8" s="599"/>
      <c r="B8" s="163" t="s">
        <v>17</v>
      </c>
      <c r="C8" s="161" t="s">
        <v>16</v>
      </c>
      <c r="D8" s="162" t="s">
        <v>17</v>
      </c>
      <c r="E8" s="161" t="s">
        <v>16</v>
      </c>
      <c r="F8" s="652"/>
      <c r="G8" s="645"/>
      <c r="H8" s="163" t="s">
        <v>17</v>
      </c>
      <c r="I8" s="161" t="s">
        <v>16</v>
      </c>
      <c r="J8" s="162" t="s">
        <v>17</v>
      </c>
      <c r="K8" s="161" t="s">
        <v>16</v>
      </c>
      <c r="L8" s="652"/>
      <c r="M8" s="642"/>
      <c r="N8" s="163" t="s">
        <v>17</v>
      </c>
      <c r="O8" s="161" t="s">
        <v>16</v>
      </c>
      <c r="P8" s="162" t="s">
        <v>17</v>
      </c>
      <c r="Q8" s="161" t="s">
        <v>16</v>
      </c>
      <c r="R8" s="652"/>
      <c r="S8" s="645"/>
      <c r="T8" s="163" t="s">
        <v>17</v>
      </c>
      <c r="U8" s="161" t="s">
        <v>16</v>
      </c>
      <c r="V8" s="162" t="s">
        <v>17</v>
      </c>
      <c r="W8" s="161" t="s">
        <v>16</v>
      </c>
      <c r="X8" s="652"/>
      <c r="Y8" s="658"/>
    </row>
    <row r="9" spans="1:25" s="153" customFormat="1" ht="18" customHeight="1" thickBot="1" thickTop="1">
      <c r="A9" s="159" t="s">
        <v>22</v>
      </c>
      <c r="B9" s="157">
        <f>B10+B35+B52+B68+B89+B97</f>
        <v>477852</v>
      </c>
      <c r="C9" s="156">
        <f>C10+C35+C52+C68+C89+C97</f>
        <v>483765</v>
      </c>
      <c r="D9" s="155">
        <f>D10+D35+D52+D68+D89+D97</f>
        <v>1452</v>
      </c>
      <c r="E9" s="156">
        <f>E10+E35+E52+E68+E89+E97</f>
        <v>1198</v>
      </c>
      <c r="F9" s="155">
        <f aca="true" t="shared" si="0" ref="F9:F51">SUM(B9:E9)</f>
        <v>964267</v>
      </c>
      <c r="G9" s="158">
        <f aca="true" t="shared" si="1" ref="G9:G51">F9/$F$9</f>
        <v>1</v>
      </c>
      <c r="H9" s="157">
        <f>H10+H35+H52+H68+H89+H97</f>
        <v>447950</v>
      </c>
      <c r="I9" s="156">
        <f>I10+I35+I52+I68+I89+I97</f>
        <v>459962</v>
      </c>
      <c r="J9" s="155">
        <f>J10+J35+J52+J68+J89+J97</f>
        <v>3067</v>
      </c>
      <c r="K9" s="156">
        <f>K10+K35+K52+K68+K89+K97</f>
        <v>4722</v>
      </c>
      <c r="L9" s="155">
        <f aca="true" t="shared" si="2" ref="L9:L51">SUM(H9:K9)</f>
        <v>915701</v>
      </c>
      <c r="M9" s="294">
        <f aca="true" t="shared" si="3" ref="M9:M50">IF(ISERROR(F9/L9-1),"         /0",(F9/L9-1))</f>
        <v>0.05303696293877591</v>
      </c>
      <c r="N9" s="157">
        <f>N10+N35+N52+N68+N89+N97</f>
        <v>5415419</v>
      </c>
      <c r="O9" s="156">
        <f>O10+O35+O52+O68+O89+O97</f>
        <v>5235216</v>
      </c>
      <c r="P9" s="155">
        <f>P10+P35+P52+P68+P89+P97</f>
        <v>20706</v>
      </c>
      <c r="Q9" s="156">
        <f>Q10+Q35+Q52+Q68+Q89+Q97</f>
        <v>15688</v>
      </c>
      <c r="R9" s="155">
        <f aca="true" t="shared" si="4" ref="R9:R51">SUM(N9:Q9)</f>
        <v>10687029</v>
      </c>
      <c r="S9" s="158">
        <f aca="true" t="shared" si="5" ref="S9:S51">R9/$R$9</f>
        <v>1</v>
      </c>
      <c r="T9" s="157">
        <f>T10+T35+T52+T68+T89+T97</f>
        <v>4970886</v>
      </c>
      <c r="U9" s="156">
        <f>U10+U35+U52+U68+U89+U97</f>
        <v>4876648</v>
      </c>
      <c r="V9" s="155">
        <f>V10+V35+V52+V68+V89+V97</f>
        <v>46657</v>
      </c>
      <c r="W9" s="156">
        <f>W10+W35+W52+W68+W89+W97</f>
        <v>52500</v>
      </c>
      <c r="X9" s="155">
        <f aca="true" t="shared" si="6" ref="X9:X51">SUM(T9:W9)</f>
        <v>9946691</v>
      </c>
      <c r="Y9" s="154">
        <f aca="true" t="shared" si="7" ref="Y9:Y50">IF(ISERROR(R9/X9-1),"         /0",(R9/X9-1))</f>
        <v>0.0744305819895279</v>
      </c>
    </row>
    <row r="10" spans="1:25" s="145" customFormat="1" ht="19.5" customHeight="1">
      <c r="A10" s="152" t="s">
        <v>56</v>
      </c>
      <c r="B10" s="149">
        <f>SUM(B11:B34)</f>
        <v>128692</v>
      </c>
      <c r="C10" s="148">
        <f>SUM(C11:C34)</f>
        <v>131134</v>
      </c>
      <c r="D10" s="147">
        <f>SUM(D11:D34)</f>
        <v>51</v>
      </c>
      <c r="E10" s="148">
        <f>SUM(E11:E34)</f>
        <v>7</v>
      </c>
      <c r="F10" s="147">
        <f t="shared" si="0"/>
        <v>259884</v>
      </c>
      <c r="G10" s="150">
        <f t="shared" si="1"/>
        <v>0.2695145639122774</v>
      </c>
      <c r="H10" s="149">
        <f>SUM(H11:H34)</f>
        <v>131927</v>
      </c>
      <c r="I10" s="148">
        <f>SUM(I11:I34)</f>
        <v>134398</v>
      </c>
      <c r="J10" s="147">
        <f>SUM(J11:J34)</f>
        <v>37</v>
      </c>
      <c r="K10" s="148">
        <f>SUM(K11:K34)</f>
        <v>29</v>
      </c>
      <c r="L10" s="147">
        <f t="shared" si="2"/>
        <v>266391</v>
      </c>
      <c r="M10" s="151">
        <f t="shared" si="3"/>
        <v>-0.024426500895300518</v>
      </c>
      <c r="N10" s="149">
        <f>SUM(N11:N34)</f>
        <v>1597390</v>
      </c>
      <c r="O10" s="148">
        <f>SUM(O11:O34)</f>
        <v>1535115</v>
      </c>
      <c r="P10" s="147">
        <f>SUM(P11:P34)</f>
        <v>1759</v>
      </c>
      <c r="Q10" s="148">
        <f>SUM(Q11:Q34)</f>
        <v>2357</v>
      </c>
      <c r="R10" s="147">
        <f t="shared" si="4"/>
        <v>3136621</v>
      </c>
      <c r="S10" s="150">
        <f t="shared" si="5"/>
        <v>0.2934979403536755</v>
      </c>
      <c r="T10" s="149">
        <f>SUM(T11:T34)</f>
        <v>1491048</v>
      </c>
      <c r="U10" s="148">
        <f>SUM(U11:U34)</f>
        <v>1471090</v>
      </c>
      <c r="V10" s="147">
        <f>SUM(V11:V34)</f>
        <v>728</v>
      </c>
      <c r="W10" s="148">
        <f>SUM(W11:W34)</f>
        <v>422</v>
      </c>
      <c r="X10" s="147">
        <f t="shared" si="6"/>
        <v>2963288</v>
      </c>
      <c r="Y10" s="146">
        <f t="shared" si="7"/>
        <v>0.058493470766256994</v>
      </c>
    </row>
    <row r="11" spans="1:25" ht="19.5" customHeight="1">
      <c r="A11" s="311" t="s">
        <v>277</v>
      </c>
      <c r="B11" s="312">
        <v>19291</v>
      </c>
      <c r="C11" s="313">
        <v>20121</v>
      </c>
      <c r="D11" s="314">
        <v>1</v>
      </c>
      <c r="E11" s="313">
        <v>0</v>
      </c>
      <c r="F11" s="314">
        <f t="shared" si="0"/>
        <v>39413</v>
      </c>
      <c r="G11" s="315">
        <f t="shared" si="1"/>
        <v>0.04087353399006707</v>
      </c>
      <c r="H11" s="312">
        <v>24743</v>
      </c>
      <c r="I11" s="313">
        <v>21983</v>
      </c>
      <c r="J11" s="314">
        <v>0</v>
      </c>
      <c r="K11" s="313">
        <v>0</v>
      </c>
      <c r="L11" s="314">
        <f t="shared" si="2"/>
        <v>46726</v>
      </c>
      <c r="M11" s="316">
        <f t="shared" si="3"/>
        <v>-0.1565081539185892</v>
      </c>
      <c r="N11" s="312">
        <v>248936</v>
      </c>
      <c r="O11" s="313">
        <v>236202</v>
      </c>
      <c r="P11" s="314">
        <v>792</v>
      </c>
      <c r="Q11" s="313">
        <v>830</v>
      </c>
      <c r="R11" s="314">
        <f t="shared" si="4"/>
        <v>486760</v>
      </c>
      <c r="S11" s="315">
        <f t="shared" si="5"/>
        <v>0.045546802577217674</v>
      </c>
      <c r="T11" s="312">
        <v>274657</v>
      </c>
      <c r="U11" s="313">
        <v>259418</v>
      </c>
      <c r="V11" s="314">
        <v>154</v>
      </c>
      <c r="W11" s="313">
        <v>312</v>
      </c>
      <c r="X11" s="314">
        <f t="shared" si="6"/>
        <v>534541</v>
      </c>
      <c r="Y11" s="317">
        <f t="shared" si="7"/>
        <v>-0.08938696938120738</v>
      </c>
    </row>
    <row r="12" spans="1:25" ht="19.5" customHeight="1">
      <c r="A12" s="318" t="s">
        <v>278</v>
      </c>
      <c r="B12" s="319">
        <v>9251</v>
      </c>
      <c r="C12" s="320">
        <v>9343</v>
      </c>
      <c r="D12" s="321">
        <v>0</v>
      </c>
      <c r="E12" s="320">
        <v>0</v>
      </c>
      <c r="F12" s="321">
        <f t="shared" si="0"/>
        <v>18594</v>
      </c>
      <c r="G12" s="322">
        <f t="shared" si="1"/>
        <v>0.019283040900497476</v>
      </c>
      <c r="H12" s="319">
        <v>11044</v>
      </c>
      <c r="I12" s="320">
        <v>11562</v>
      </c>
      <c r="J12" s="321">
        <v>0</v>
      </c>
      <c r="K12" s="320"/>
      <c r="L12" s="321">
        <f t="shared" si="2"/>
        <v>22606</v>
      </c>
      <c r="M12" s="323">
        <f t="shared" si="3"/>
        <v>-0.1774750066354065</v>
      </c>
      <c r="N12" s="319">
        <v>108997</v>
      </c>
      <c r="O12" s="320">
        <v>113889</v>
      </c>
      <c r="P12" s="321">
        <v>2</v>
      </c>
      <c r="Q12" s="320">
        <v>1</v>
      </c>
      <c r="R12" s="321">
        <f t="shared" si="4"/>
        <v>222889</v>
      </c>
      <c r="S12" s="322">
        <f t="shared" si="5"/>
        <v>0.020856030240022742</v>
      </c>
      <c r="T12" s="319">
        <v>131341</v>
      </c>
      <c r="U12" s="320">
        <v>130841</v>
      </c>
      <c r="V12" s="321">
        <v>14</v>
      </c>
      <c r="W12" s="320">
        <v>2</v>
      </c>
      <c r="X12" s="321">
        <f t="shared" si="6"/>
        <v>262198</v>
      </c>
      <c r="Y12" s="324">
        <f t="shared" si="7"/>
        <v>-0.14992105202938233</v>
      </c>
    </row>
    <row r="13" spans="1:25" ht="19.5" customHeight="1">
      <c r="A13" s="318" t="s">
        <v>279</v>
      </c>
      <c r="B13" s="319">
        <v>8490</v>
      </c>
      <c r="C13" s="320">
        <v>8428</v>
      </c>
      <c r="D13" s="321">
        <v>0</v>
      </c>
      <c r="E13" s="320">
        <v>0</v>
      </c>
      <c r="F13" s="321">
        <f t="shared" si="0"/>
        <v>16918</v>
      </c>
      <c r="G13" s="322">
        <f t="shared" si="1"/>
        <v>0.017544933094257087</v>
      </c>
      <c r="H13" s="319">
        <v>7029</v>
      </c>
      <c r="I13" s="320">
        <v>7184</v>
      </c>
      <c r="J13" s="321"/>
      <c r="K13" s="320"/>
      <c r="L13" s="321">
        <f t="shared" si="2"/>
        <v>14213</v>
      </c>
      <c r="M13" s="323">
        <f t="shared" si="3"/>
        <v>0.19031872229648905</v>
      </c>
      <c r="N13" s="319">
        <v>93323</v>
      </c>
      <c r="O13" s="320">
        <v>84216</v>
      </c>
      <c r="P13" s="321">
        <v>127</v>
      </c>
      <c r="Q13" s="320">
        <v>376</v>
      </c>
      <c r="R13" s="321">
        <f t="shared" si="4"/>
        <v>178042</v>
      </c>
      <c r="S13" s="322">
        <f t="shared" si="5"/>
        <v>0.016659634777822722</v>
      </c>
      <c r="T13" s="319">
        <v>90653</v>
      </c>
      <c r="U13" s="320">
        <v>90699</v>
      </c>
      <c r="V13" s="321">
        <v>105</v>
      </c>
      <c r="W13" s="320">
        <v>0</v>
      </c>
      <c r="X13" s="321">
        <f t="shared" si="6"/>
        <v>181457</v>
      </c>
      <c r="Y13" s="324">
        <f t="shared" si="7"/>
        <v>-0.018819885702948902</v>
      </c>
    </row>
    <row r="14" spans="1:25" ht="19.5" customHeight="1">
      <c r="A14" s="318" t="s">
        <v>280</v>
      </c>
      <c r="B14" s="319">
        <v>9070</v>
      </c>
      <c r="C14" s="320">
        <v>7220</v>
      </c>
      <c r="D14" s="321">
        <v>0</v>
      </c>
      <c r="E14" s="320">
        <v>0</v>
      </c>
      <c r="F14" s="321">
        <f t="shared" si="0"/>
        <v>16290</v>
      </c>
      <c r="G14" s="322">
        <f t="shared" si="1"/>
        <v>0.016893661195498757</v>
      </c>
      <c r="H14" s="319">
        <v>9755</v>
      </c>
      <c r="I14" s="320">
        <v>6641</v>
      </c>
      <c r="J14" s="321">
        <v>0</v>
      </c>
      <c r="K14" s="320">
        <v>0</v>
      </c>
      <c r="L14" s="321">
        <f t="shared" si="2"/>
        <v>16396</v>
      </c>
      <c r="M14" s="323">
        <f t="shared" si="3"/>
        <v>-0.006464991461332059</v>
      </c>
      <c r="N14" s="319">
        <v>114303</v>
      </c>
      <c r="O14" s="320">
        <v>87601</v>
      </c>
      <c r="P14" s="321">
        <v>0</v>
      </c>
      <c r="Q14" s="320">
        <v>44</v>
      </c>
      <c r="R14" s="321">
        <f t="shared" si="4"/>
        <v>201948</v>
      </c>
      <c r="S14" s="322">
        <f t="shared" si="5"/>
        <v>0.01889655207261064</v>
      </c>
      <c r="T14" s="319">
        <v>97808</v>
      </c>
      <c r="U14" s="320">
        <v>83918</v>
      </c>
      <c r="V14" s="321">
        <v>0</v>
      </c>
      <c r="W14" s="320">
        <v>0</v>
      </c>
      <c r="X14" s="321">
        <f t="shared" si="6"/>
        <v>181726</v>
      </c>
      <c r="Y14" s="324">
        <f t="shared" si="7"/>
        <v>0.11127741765074894</v>
      </c>
    </row>
    <row r="15" spans="1:25" ht="19.5" customHeight="1">
      <c r="A15" s="318" t="s">
        <v>281</v>
      </c>
      <c r="B15" s="319">
        <v>7588</v>
      </c>
      <c r="C15" s="320">
        <v>7743</v>
      </c>
      <c r="D15" s="321">
        <v>0</v>
      </c>
      <c r="E15" s="320">
        <v>0</v>
      </c>
      <c r="F15" s="321">
        <f t="shared" si="0"/>
        <v>15331</v>
      </c>
      <c r="G15" s="322">
        <f t="shared" si="1"/>
        <v>0.015899123375579586</v>
      </c>
      <c r="H15" s="319">
        <v>7074</v>
      </c>
      <c r="I15" s="320">
        <v>7269</v>
      </c>
      <c r="J15" s="321"/>
      <c r="K15" s="320"/>
      <c r="L15" s="321">
        <f t="shared" si="2"/>
        <v>14343</v>
      </c>
      <c r="M15" s="323">
        <f t="shared" si="3"/>
        <v>0.06888377605800744</v>
      </c>
      <c r="N15" s="319">
        <v>84157</v>
      </c>
      <c r="O15" s="320">
        <v>85950</v>
      </c>
      <c r="P15" s="321"/>
      <c r="Q15" s="320"/>
      <c r="R15" s="321">
        <f t="shared" si="4"/>
        <v>170107</v>
      </c>
      <c r="S15" s="322">
        <f t="shared" si="5"/>
        <v>0.01591714591585744</v>
      </c>
      <c r="T15" s="319">
        <v>84286</v>
      </c>
      <c r="U15" s="320">
        <v>86957</v>
      </c>
      <c r="V15" s="321">
        <v>154</v>
      </c>
      <c r="W15" s="320"/>
      <c r="X15" s="321">
        <f t="shared" si="6"/>
        <v>171397</v>
      </c>
      <c r="Y15" s="324">
        <f t="shared" si="7"/>
        <v>-0.007526386109441785</v>
      </c>
    </row>
    <row r="16" spans="1:25" ht="19.5" customHeight="1">
      <c r="A16" s="318" t="s">
        <v>282</v>
      </c>
      <c r="B16" s="319">
        <v>7399</v>
      </c>
      <c r="C16" s="320">
        <v>7600</v>
      </c>
      <c r="D16" s="321">
        <v>1</v>
      </c>
      <c r="E16" s="320">
        <v>0</v>
      </c>
      <c r="F16" s="321">
        <f>SUM(B16:E16)</f>
        <v>15000</v>
      </c>
      <c r="G16" s="322">
        <f>F16/$F$9</f>
        <v>0.015555857454418745</v>
      </c>
      <c r="H16" s="319">
        <v>7467</v>
      </c>
      <c r="I16" s="320">
        <v>7987</v>
      </c>
      <c r="J16" s="321"/>
      <c r="K16" s="320"/>
      <c r="L16" s="321">
        <f>SUM(H16:K16)</f>
        <v>15454</v>
      </c>
      <c r="M16" s="323">
        <f>IF(ISERROR(F16/L16-1),"         /0",(F16/L16-1))</f>
        <v>-0.029377507441439077</v>
      </c>
      <c r="N16" s="319">
        <v>87486</v>
      </c>
      <c r="O16" s="320">
        <v>86130</v>
      </c>
      <c r="P16" s="321">
        <v>122</v>
      </c>
      <c r="Q16" s="320">
        <v>113</v>
      </c>
      <c r="R16" s="321">
        <f>SUM(N16:Q16)</f>
        <v>173851</v>
      </c>
      <c r="S16" s="322">
        <f>R16/$R$9</f>
        <v>0.01626747714448983</v>
      </c>
      <c r="T16" s="319">
        <v>87166</v>
      </c>
      <c r="U16" s="320">
        <v>91127</v>
      </c>
      <c r="V16" s="321">
        <v>1</v>
      </c>
      <c r="W16" s="320">
        <v>2</v>
      </c>
      <c r="X16" s="321">
        <f>SUM(T16:W16)</f>
        <v>178296</v>
      </c>
      <c r="Y16" s="324">
        <f>IF(ISERROR(R16/X16-1),"         /0",(R16/X16-1))</f>
        <v>-0.024930452730291153</v>
      </c>
    </row>
    <row r="17" spans="1:25" ht="19.5" customHeight="1">
      <c r="A17" s="318" t="s">
        <v>283</v>
      </c>
      <c r="B17" s="319">
        <v>5580</v>
      </c>
      <c r="C17" s="320">
        <v>5642</v>
      </c>
      <c r="D17" s="321">
        <v>0</v>
      </c>
      <c r="E17" s="320">
        <v>0</v>
      </c>
      <c r="F17" s="321">
        <f>SUM(B17:E17)</f>
        <v>11222</v>
      </c>
      <c r="G17" s="322">
        <f>F17/$F$9</f>
        <v>0.011637855490232477</v>
      </c>
      <c r="H17" s="319">
        <v>6337</v>
      </c>
      <c r="I17" s="320">
        <v>6672</v>
      </c>
      <c r="J17" s="321"/>
      <c r="K17" s="320"/>
      <c r="L17" s="321">
        <f>SUM(H17:K17)</f>
        <v>13009</v>
      </c>
      <c r="M17" s="323">
        <f>IF(ISERROR(F17/L17-1),"         /0",(F17/L17-1))</f>
        <v>-0.13736643861941733</v>
      </c>
      <c r="N17" s="319">
        <v>70220</v>
      </c>
      <c r="O17" s="320">
        <v>77012</v>
      </c>
      <c r="P17" s="321">
        <v>260</v>
      </c>
      <c r="Q17" s="320">
        <v>324</v>
      </c>
      <c r="R17" s="321">
        <f>SUM(N17:Q17)</f>
        <v>147816</v>
      </c>
      <c r="S17" s="322">
        <f>R17/$R$9</f>
        <v>0.013831346391967309</v>
      </c>
      <c r="T17" s="319">
        <v>79393</v>
      </c>
      <c r="U17" s="320">
        <v>83285</v>
      </c>
      <c r="V17" s="321"/>
      <c r="W17" s="320"/>
      <c r="X17" s="321">
        <f>SUM(T17:W17)</f>
        <v>162678</v>
      </c>
      <c r="Y17" s="324">
        <f>IF(ISERROR(R17/X17-1),"         /0",(R17/X17-1))</f>
        <v>-0.09135838896470327</v>
      </c>
    </row>
    <row r="18" spans="1:25" ht="19.5" customHeight="1">
      <c r="A18" s="318" t="s">
        <v>284</v>
      </c>
      <c r="B18" s="319">
        <v>5440</v>
      </c>
      <c r="C18" s="320">
        <v>4868</v>
      </c>
      <c r="D18" s="321">
        <v>0</v>
      </c>
      <c r="E18" s="320">
        <v>0</v>
      </c>
      <c r="F18" s="321">
        <f>SUM(B18:E18)</f>
        <v>10308</v>
      </c>
      <c r="G18" s="322">
        <f>F18/$F$9</f>
        <v>0.010689985242676562</v>
      </c>
      <c r="H18" s="319">
        <v>5646</v>
      </c>
      <c r="I18" s="320">
        <v>5013</v>
      </c>
      <c r="J18" s="321"/>
      <c r="K18" s="320">
        <v>0</v>
      </c>
      <c r="L18" s="321">
        <f>SUM(H18:K18)</f>
        <v>10659</v>
      </c>
      <c r="M18" s="323">
        <f>IF(ISERROR(F18/L18-1),"         /0",(F18/L18-1))</f>
        <v>-0.032929918378834744</v>
      </c>
      <c r="N18" s="319">
        <v>59298</v>
      </c>
      <c r="O18" s="320">
        <v>51192</v>
      </c>
      <c r="P18" s="321">
        <v>2</v>
      </c>
      <c r="Q18" s="320">
        <v>15</v>
      </c>
      <c r="R18" s="321">
        <f>SUM(N18:Q18)</f>
        <v>110507</v>
      </c>
      <c r="S18" s="322">
        <f>R18/$R$9</f>
        <v>0.01034029195579052</v>
      </c>
      <c r="T18" s="319">
        <v>50561</v>
      </c>
      <c r="U18" s="320">
        <v>46690</v>
      </c>
      <c r="V18" s="321">
        <v>10</v>
      </c>
      <c r="W18" s="320">
        <v>0</v>
      </c>
      <c r="X18" s="321">
        <f>SUM(T18:W18)</f>
        <v>97261</v>
      </c>
      <c r="Y18" s="324">
        <f>IF(ISERROR(R18/X18-1),"         /0",(R18/X18-1))</f>
        <v>0.1361902509741828</v>
      </c>
    </row>
    <row r="19" spans="1:25" ht="19.5" customHeight="1">
      <c r="A19" s="318" t="s">
        <v>285</v>
      </c>
      <c r="B19" s="319">
        <v>4098</v>
      </c>
      <c r="C19" s="320">
        <v>4617</v>
      </c>
      <c r="D19" s="321">
        <v>0</v>
      </c>
      <c r="E19" s="320">
        <v>0</v>
      </c>
      <c r="F19" s="321">
        <f t="shared" si="0"/>
        <v>8715</v>
      </c>
      <c r="G19" s="322">
        <f t="shared" si="1"/>
        <v>0.009037953181017291</v>
      </c>
      <c r="H19" s="319">
        <v>6041</v>
      </c>
      <c r="I19" s="320">
        <v>6897</v>
      </c>
      <c r="J19" s="321"/>
      <c r="K19" s="320"/>
      <c r="L19" s="321">
        <f t="shared" si="2"/>
        <v>12938</v>
      </c>
      <c r="M19" s="323">
        <f t="shared" si="3"/>
        <v>-0.3264028443345185</v>
      </c>
      <c r="N19" s="319">
        <v>55317</v>
      </c>
      <c r="O19" s="320">
        <v>65108</v>
      </c>
      <c r="P19" s="321">
        <v>7</v>
      </c>
      <c r="Q19" s="320">
        <v>0</v>
      </c>
      <c r="R19" s="321">
        <f t="shared" si="4"/>
        <v>120432</v>
      </c>
      <c r="S19" s="322">
        <f t="shared" si="5"/>
        <v>0.011268987854341932</v>
      </c>
      <c r="T19" s="319">
        <v>74626</v>
      </c>
      <c r="U19" s="320">
        <v>74015</v>
      </c>
      <c r="V19" s="321">
        <v>1</v>
      </c>
      <c r="W19" s="320">
        <v>0</v>
      </c>
      <c r="X19" s="321">
        <f t="shared" si="6"/>
        <v>148642</v>
      </c>
      <c r="Y19" s="324">
        <f t="shared" si="7"/>
        <v>-0.18978485219520724</v>
      </c>
    </row>
    <row r="20" spans="1:25" ht="19.5" customHeight="1">
      <c r="A20" s="318" t="s">
        <v>286</v>
      </c>
      <c r="B20" s="319">
        <v>3916</v>
      </c>
      <c r="C20" s="320">
        <v>4094</v>
      </c>
      <c r="D20" s="321">
        <v>0</v>
      </c>
      <c r="E20" s="320">
        <v>0</v>
      </c>
      <c r="F20" s="321">
        <f aca="true" t="shared" si="8" ref="F20:F26">SUM(B20:E20)</f>
        <v>8010</v>
      </c>
      <c r="G20" s="322">
        <f aca="true" t="shared" si="9" ref="G20:G26">F20/$F$9</f>
        <v>0.00830682788065961</v>
      </c>
      <c r="H20" s="319">
        <v>4906</v>
      </c>
      <c r="I20" s="320">
        <v>5356</v>
      </c>
      <c r="J20" s="321"/>
      <c r="K20" s="320"/>
      <c r="L20" s="321">
        <f aca="true" t="shared" si="10" ref="L20:L26">SUM(H20:K20)</f>
        <v>10262</v>
      </c>
      <c r="M20" s="323">
        <f aca="true" t="shared" si="11" ref="M20:M26">IF(ISERROR(F20/L20-1),"         /0",(F20/L20-1))</f>
        <v>-0.21945039953225487</v>
      </c>
      <c r="N20" s="319">
        <v>47553</v>
      </c>
      <c r="O20" s="320">
        <v>54277</v>
      </c>
      <c r="P20" s="321"/>
      <c r="Q20" s="320">
        <v>50</v>
      </c>
      <c r="R20" s="321">
        <f aca="true" t="shared" si="12" ref="R20:R26">SUM(N20:Q20)</f>
        <v>101880</v>
      </c>
      <c r="S20" s="322">
        <f aca="true" t="shared" si="13" ref="S20:S26">R20/$R$9</f>
        <v>0.00953305170220835</v>
      </c>
      <c r="T20" s="319">
        <v>55129</v>
      </c>
      <c r="U20" s="320">
        <v>56483</v>
      </c>
      <c r="V20" s="321">
        <v>8</v>
      </c>
      <c r="W20" s="320">
        <v>3</v>
      </c>
      <c r="X20" s="321">
        <f aca="true" t="shared" si="14" ref="X20:X26">SUM(T20:W20)</f>
        <v>111623</v>
      </c>
      <c r="Y20" s="324">
        <f aca="true" t="shared" si="15" ref="Y20:Y26">IF(ISERROR(R20/X20-1),"         /0",(R20/X20-1))</f>
        <v>-0.08728487856445355</v>
      </c>
    </row>
    <row r="21" spans="1:25" ht="19.5" customHeight="1">
      <c r="A21" s="318" t="s">
        <v>287</v>
      </c>
      <c r="B21" s="319">
        <v>3304</v>
      </c>
      <c r="C21" s="320">
        <v>3740</v>
      </c>
      <c r="D21" s="321">
        <v>0</v>
      </c>
      <c r="E21" s="320">
        <v>0</v>
      </c>
      <c r="F21" s="321">
        <f>SUM(B21:E21)</f>
        <v>7044</v>
      </c>
      <c r="G21" s="322">
        <f>F21/$F$9</f>
        <v>0.007305030660595043</v>
      </c>
      <c r="H21" s="319">
        <v>3176</v>
      </c>
      <c r="I21" s="320">
        <v>3553</v>
      </c>
      <c r="J21" s="321"/>
      <c r="K21" s="320"/>
      <c r="L21" s="321">
        <f>SUM(H21:K21)</f>
        <v>6729</v>
      </c>
      <c r="M21" s="323">
        <f>IF(ISERROR(F21/L21-1),"         /0",(F21/L21-1))</f>
        <v>0.046812304948729455</v>
      </c>
      <c r="N21" s="319">
        <v>42571</v>
      </c>
      <c r="O21" s="320">
        <v>41389</v>
      </c>
      <c r="P21" s="321"/>
      <c r="Q21" s="320">
        <v>0</v>
      </c>
      <c r="R21" s="321">
        <f>SUM(N21:Q21)</f>
        <v>83960</v>
      </c>
      <c r="S21" s="322">
        <f>R21/$R$9</f>
        <v>0.007856252659181518</v>
      </c>
      <c r="T21" s="319">
        <v>29301</v>
      </c>
      <c r="U21" s="320">
        <v>30314</v>
      </c>
      <c r="V21" s="321"/>
      <c r="W21" s="320"/>
      <c r="X21" s="321">
        <f>SUM(T21:W21)</f>
        <v>59615</v>
      </c>
      <c r="Y21" s="324">
        <f>IF(ISERROR(R21/X21-1),"         /0",(R21/X21-1))</f>
        <v>0.4083703765830746</v>
      </c>
    </row>
    <row r="22" spans="1:25" ht="19.5" customHeight="1">
      <c r="A22" s="318" t="s">
        <v>288</v>
      </c>
      <c r="B22" s="319">
        <v>3506</v>
      </c>
      <c r="C22" s="320">
        <v>3284</v>
      </c>
      <c r="D22" s="321">
        <v>0</v>
      </c>
      <c r="E22" s="320">
        <v>0</v>
      </c>
      <c r="F22" s="321">
        <f t="shared" si="8"/>
        <v>6790</v>
      </c>
      <c r="G22" s="322">
        <f t="shared" si="9"/>
        <v>0.0070416181410335515</v>
      </c>
      <c r="H22" s="319">
        <v>3548</v>
      </c>
      <c r="I22" s="320">
        <v>3181</v>
      </c>
      <c r="J22" s="321"/>
      <c r="K22" s="320"/>
      <c r="L22" s="321">
        <f t="shared" si="10"/>
        <v>6729</v>
      </c>
      <c r="M22" s="323">
        <f t="shared" si="11"/>
        <v>0.00906524000594433</v>
      </c>
      <c r="N22" s="319">
        <v>35997</v>
      </c>
      <c r="O22" s="320">
        <v>32006</v>
      </c>
      <c r="P22" s="321">
        <v>1</v>
      </c>
      <c r="Q22" s="320"/>
      <c r="R22" s="321">
        <f t="shared" si="12"/>
        <v>68004</v>
      </c>
      <c r="S22" s="322">
        <f t="shared" si="13"/>
        <v>0.006363227796986421</v>
      </c>
      <c r="T22" s="319">
        <v>30783</v>
      </c>
      <c r="U22" s="320">
        <v>28646</v>
      </c>
      <c r="V22" s="321"/>
      <c r="W22" s="320">
        <v>0</v>
      </c>
      <c r="X22" s="321">
        <f t="shared" si="14"/>
        <v>59429</v>
      </c>
      <c r="Y22" s="324">
        <f t="shared" si="15"/>
        <v>0.14428982483299402</v>
      </c>
    </row>
    <row r="23" spans="1:25" ht="19.5" customHeight="1">
      <c r="A23" s="318" t="s">
        <v>289</v>
      </c>
      <c r="B23" s="319">
        <v>3155</v>
      </c>
      <c r="C23" s="320">
        <v>3311</v>
      </c>
      <c r="D23" s="321">
        <v>0</v>
      </c>
      <c r="E23" s="320">
        <v>0</v>
      </c>
      <c r="F23" s="321">
        <f t="shared" si="8"/>
        <v>6466</v>
      </c>
      <c r="G23" s="322">
        <f t="shared" si="9"/>
        <v>0.006705611620018107</v>
      </c>
      <c r="H23" s="319">
        <v>3043</v>
      </c>
      <c r="I23" s="320">
        <v>3227</v>
      </c>
      <c r="J23" s="321"/>
      <c r="K23" s="320"/>
      <c r="L23" s="321">
        <f t="shared" si="10"/>
        <v>6270</v>
      </c>
      <c r="M23" s="323">
        <f t="shared" si="11"/>
        <v>0.03125996810207332</v>
      </c>
      <c r="N23" s="319">
        <v>36410</v>
      </c>
      <c r="O23" s="320">
        <v>35805</v>
      </c>
      <c r="P23" s="321"/>
      <c r="Q23" s="320"/>
      <c r="R23" s="321">
        <f t="shared" si="12"/>
        <v>72215</v>
      </c>
      <c r="S23" s="322">
        <f t="shared" si="13"/>
        <v>0.006757256857822694</v>
      </c>
      <c r="T23" s="319">
        <v>32813</v>
      </c>
      <c r="U23" s="320">
        <v>34394</v>
      </c>
      <c r="V23" s="321">
        <v>118</v>
      </c>
      <c r="W23" s="320">
        <v>0</v>
      </c>
      <c r="X23" s="321">
        <f t="shared" si="14"/>
        <v>67325</v>
      </c>
      <c r="Y23" s="324">
        <f t="shared" si="15"/>
        <v>0.07263275157816551</v>
      </c>
    </row>
    <row r="24" spans="1:25" ht="19.5" customHeight="1">
      <c r="A24" s="318" t="s">
        <v>290</v>
      </c>
      <c r="B24" s="319">
        <v>2559</v>
      </c>
      <c r="C24" s="320">
        <v>3212</v>
      </c>
      <c r="D24" s="321">
        <v>0</v>
      </c>
      <c r="E24" s="320">
        <v>0</v>
      </c>
      <c r="F24" s="321">
        <f t="shared" si="8"/>
        <v>5771</v>
      </c>
      <c r="G24" s="322">
        <f t="shared" si="9"/>
        <v>0.005984856891296705</v>
      </c>
      <c r="H24" s="319">
        <v>1386</v>
      </c>
      <c r="I24" s="320">
        <v>1854</v>
      </c>
      <c r="J24" s="321"/>
      <c r="K24" s="320"/>
      <c r="L24" s="321">
        <f t="shared" si="10"/>
        <v>3240</v>
      </c>
      <c r="M24" s="323">
        <f t="shared" si="11"/>
        <v>0.7811728395061728</v>
      </c>
      <c r="N24" s="319">
        <v>32471</v>
      </c>
      <c r="O24" s="320">
        <v>29685</v>
      </c>
      <c r="P24" s="321"/>
      <c r="Q24" s="320"/>
      <c r="R24" s="321">
        <f t="shared" si="12"/>
        <v>62156</v>
      </c>
      <c r="S24" s="322">
        <f t="shared" si="13"/>
        <v>0.005816022394998647</v>
      </c>
      <c r="T24" s="319">
        <v>30918</v>
      </c>
      <c r="U24" s="320">
        <v>28420</v>
      </c>
      <c r="V24" s="321"/>
      <c r="W24" s="320"/>
      <c r="X24" s="321">
        <f t="shared" si="14"/>
        <v>59338</v>
      </c>
      <c r="Y24" s="324">
        <f t="shared" si="15"/>
        <v>0.04749064680306048</v>
      </c>
    </row>
    <row r="25" spans="1:25" ht="19.5" customHeight="1">
      <c r="A25" s="318" t="s">
        <v>291</v>
      </c>
      <c r="B25" s="319">
        <v>2823</v>
      </c>
      <c r="C25" s="320">
        <v>2834</v>
      </c>
      <c r="D25" s="321">
        <v>5</v>
      </c>
      <c r="E25" s="320">
        <v>0</v>
      </c>
      <c r="F25" s="321">
        <f t="shared" si="8"/>
        <v>5662</v>
      </c>
      <c r="G25" s="322">
        <f t="shared" si="9"/>
        <v>0.005871817660461263</v>
      </c>
      <c r="H25" s="319">
        <v>2534</v>
      </c>
      <c r="I25" s="320">
        <v>2651</v>
      </c>
      <c r="J25" s="321"/>
      <c r="K25" s="320"/>
      <c r="L25" s="321">
        <f t="shared" si="10"/>
        <v>5185</v>
      </c>
      <c r="M25" s="323">
        <f t="shared" si="11"/>
        <v>0.09199614271938295</v>
      </c>
      <c r="N25" s="319">
        <v>35929</v>
      </c>
      <c r="O25" s="320">
        <v>34674</v>
      </c>
      <c r="P25" s="321">
        <v>6</v>
      </c>
      <c r="Q25" s="320">
        <v>4</v>
      </c>
      <c r="R25" s="321">
        <f t="shared" si="12"/>
        <v>70613</v>
      </c>
      <c r="S25" s="322">
        <f t="shared" si="13"/>
        <v>0.0066073555148021025</v>
      </c>
      <c r="T25" s="319">
        <v>34811</v>
      </c>
      <c r="U25" s="320">
        <v>33386</v>
      </c>
      <c r="V25" s="321">
        <v>10</v>
      </c>
      <c r="W25" s="320"/>
      <c r="X25" s="321">
        <f t="shared" si="14"/>
        <v>68207</v>
      </c>
      <c r="Y25" s="324">
        <f t="shared" si="15"/>
        <v>0.03527497177709038</v>
      </c>
    </row>
    <row r="26" spans="1:25" ht="19.5" customHeight="1">
      <c r="A26" s="318" t="s">
        <v>292</v>
      </c>
      <c r="B26" s="319">
        <v>2532</v>
      </c>
      <c r="C26" s="320">
        <v>2707</v>
      </c>
      <c r="D26" s="321">
        <v>0</v>
      </c>
      <c r="E26" s="320">
        <v>0</v>
      </c>
      <c r="F26" s="321">
        <f t="shared" si="8"/>
        <v>5239</v>
      </c>
      <c r="G26" s="322">
        <f t="shared" si="9"/>
        <v>0.005433142480246653</v>
      </c>
      <c r="H26" s="319">
        <v>2114</v>
      </c>
      <c r="I26" s="320">
        <v>2461</v>
      </c>
      <c r="J26" s="321"/>
      <c r="K26" s="320"/>
      <c r="L26" s="321">
        <f t="shared" si="10"/>
        <v>4575</v>
      </c>
      <c r="M26" s="323">
        <f t="shared" si="11"/>
        <v>0.145136612021858</v>
      </c>
      <c r="N26" s="319">
        <v>31424</v>
      </c>
      <c r="O26" s="320">
        <v>29193</v>
      </c>
      <c r="P26" s="321">
        <v>210</v>
      </c>
      <c r="Q26" s="320">
        <v>240</v>
      </c>
      <c r="R26" s="321">
        <f t="shared" si="12"/>
        <v>61067</v>
      </c>
      <c r="S26" s="322">
        <f t="shared" si="13"/>
        <v>0.005714123167439707</v>
      </c>
      <c r="T26" s="319">
        <v>24893</v>
      </c>
      <c r="U26" s="320">
        <v>24408</v>
      </c>
      <c r="V26" s="321">
        <v>0</v>
      </c>
      <c r="W26" s="320">
        <v>0</v>
      </c>
      <c r="X26" s="321">
        <f t="shared" si="14"/>
        <v>49301</v>
      </c>
      <c r="Y26" s="324">
        <f t="shared" si="15"/>
        <v>0.2386564167055436</v>
      </c>
    </row>
    <row r="27" spans="1:25" ht="19.5" customHeight="1">
      <c r="A27" s="318" t="s">
        <v>293</v>
      </c>
      <c r="B27" s="319">
        <v>2349</v>
      </c>
      <c r="C27" s="320">
        <v>2386</v>
      </c>
      <c r="D27" s="321">
        <v>0</v>
      </c>
      <c r="E27" s="320">
        <v>0</v>
      </c>
      <c r="F27" s="321">
        <f t="shared" si="0"/>
        <v>4735</v>
      </c>
      <c r="G27" s="322">
        <f t="shared" si="1"/>
        <v>0.004910465669778184</v>
      </c>
      <c r="H27" s="319">
        <v>2236</v>
      </c>
      <c r="I27" s="320">
        <v>2634</v>
      </c>
      <c r="J27" s="321"/>
      <c r="K27" s="320"/>
      <c r="L27" s="321">
        <f t="shared" si="2"/>
        <v>4870</v>
      </c>
      <c r="M27" s="323">
        <f t="shared" si="3"/>
        <v>-0.02772073921971252</v>
      </c>
      <c r="N27" s="319">
        <v>28986</v>
      </c>
      <c r="O27" s="320">
        <v>27610</v>
      </c>
      <c r="P27" s="321"/>
      <c r="Q27" s="320">
        <v>0</v>
      </c>
      <c r="R27" s="321">
        <f t="shared" si="4"/>
        <v>56596</v>
      </c>
      <c r="S27" s="322">
        <f t="shared" si="5"/>
        <v>0.005295765549059518</v>
      </c>
      <c r="T27" s="319">
        <v>24027</v>
      </c>
      <c r="U27" s="320">
        <v>36607</v>
      </c>
      <c r="V27" s="321"/>
      <c r="W27" s="320"/>
      <c r="X27" s="321">
        <f t="shared" si="6"/>
        <v>60634</v>
      </c>
      <c r="Y27" s="324">
        <f t="shared" si="7"/>
        <v>-0.06659629910611209</v>
      </c>
    </row>
    <row r="28" spans="1:25" ht="19.5" customHeight="1">
      <c r="A28" s="318" t="s">
        <v>294</v>
      </c>
      <c r="B28" s="319">
        <v>1904</v>
      </c>
      <c r="C28" s="320">
        <v>2070</v>
      </c>
      <c r="D28" s="321">
        <v>0</v>
      </c>
      <c r="E28" s="320">
        <v>0</v>
      </c>
      <c r="F28" s="321">
        <f t="shared" si="0"/>
        <v>3974</v>
      </c>
      <c r="G28" s="322">
        <f t="shared" si="1"/>
        <v>0.004121265168257339</v>
      </c>
      <c r="H28" s="319">
        <v>1830</v>
      </c>
      <c r="I28" s="320">
        <v>2169</v>
      </c>
      <c r="J28" s="321"/>
      <c r="K28" s="320"/>
      <c r="L28" s="321">
        <f t="shared" si="2"/>
        <v>3999</v>
      </c>
      <c r="M28" s="323">
        <f t="shared" si="3"/>
        <v>-0.006251562890722706</v>
      </c>
      <c r="N28" s="319">
        <v>23829</v>
      </c>
      <c r="O28" s="320">
        <v>23436</v>
      </c>
      <c r="P28" s="321"/>
      <c r="Q28" s="320">
        <v>43</v>
      </c>
      <c r="R28" s="321">
        <f t="shared" si="4"/>
        <v>47308</v>
      </c>
      <c r="S28" s="322">
        <f t="shared" si="5"/>
        <v>0.004426674616490701</v>
      </c>
      <c r="T28" s="319">
        <v>24517</v>
      </c>
      <c r="U28" s="320">
        <v>23694</v>
      </c>
      <c r="V28" s="321"/>
      <c r="W28" s="320"/>
      <c r="X28" s="321">
        <f t="shared" si="6"/>
        <v>48211</v>
      </c>
      <c r="Y28" s="324">
        <f t="shared" si="7"/>
        <v>-0.018730165314969627</v>
      </c>
    </row>
    <row r="29" spans="1:25" ht="19.5" customHeight="1">
      <c r="A29" s="318" t="s">
        <v>295</v>
      </c>
      <c r="B29" s="319">
        <v>1428</v>
      </c>
      <c r="C29" s="320">
        <v>1396</v>
      </c>
      <c r="D29" s="321">
        <v>0</v>
      </c>
      <c r="E29" s="320">
        <v>0</v>
      </c>
      <c r="F29" s="321">
        <f t="shared" si="0"/>
        <v>2824</v>
      </c>
      <c r="G29" s="322">
        <f t="shared" si="1"/>
        <v>0.002928649430085236</v>
      </c>
      <c r="H29" s="319">
        <v>2710</v>
      </c>
      <c r="I29" s="320">
        <v>1738</v>
      </c>
      <c r="J29" s="321"/>
      <c r="K29" s="320"/>
      <c r="L29" s="321">
        <f t="shared" si="2"/>
        <v>4448</v>
      </c>
      <c r="M29" s="323">
        <f t="shared" si="3"/>
        <v>-0.3651079136690647</v>
      </c>
      <c r="N29" s="319">
        <v>18867</v>
      </c>
      <c r="O29" s="320">
        <v>15151</v>
      </c>
      <c r="P29" s="321"/>
      <c r="Q29" s="320"/>
      <c r="R29" s="321">
        <f t="shared" si="4"/>
        <v>34018</v>
      </c>
      <c r="S29" s="322">
        <f t="shared" si="5"/>
        <v>0.0031831110404959132</v>
      </c>
      <c r="T29" s="319">
        <v>28186</v>
      </c>
      <c r="U29" s="320">
        <v>17804</v>
      </c>
      <c r="V29" s="321"/>
      <c r="W29" s="320"/>
      <c r="X29" s="321">
        <f t="shared" si="6"/>
        <v>45990</v>
      </c>
      <c r="Y29" s="324">
        <f t="shared" si="7"/>
        <v>-0.2603174603174603</v>
      </c>
    </row>
    <row r="30" spans="1:25" ht="19.5" customHeight="1">
      <c r="A30" s="318" t="s">
        <v>296</v>
      </c>
      <c r="B30" s="319">
        <v>775</v>
      </c>
      <c r="C30" s="320">
        <v>974</v>
      </c>
      <c r="D30" s="321">
        <v>22</v>
      </c>
      <c r="E30" s="320">
        <v>0</v>
      </c>
      <c r="F30" s="321">
        <f t="shared" si="0"/>
        <v>1771</v>
      </c>
      <c r="G30" s="322">
        <f t="shared" si="1"/>
        <v>0.0018366282367850398</v>
      </c>
      <c r="H30" s="319">
        <v>771</v>
      </c>
      <c r="I30" s="320">
        <v>801</v>
      </c>
      <c r="J30" s="321">
        <v>4</v>
      </c>
      <c r="K30" s="320"/>
      <c r="L30" s="321">
        <f t="shared" si="2"/>
        <v>1576</v>
      </c>
      <c r="M30" s="323">
        <f t="shared" si="3"/>
        <v>0.12373096446700504</v>
      </c>
      <c r="N30" s="319">
        <v>13552</v>
      </c>
      <c r="O30" s="320">
        <v>12045</v>
      </c>
      <c r="P30" s="321">
        <v>59</v>
      </c>
      <c r="Q30" s="320">
        <v>22</v>
      </c>
      <c r="R30" s="321">
        <f t="shared" si="4"/>
        <v>25678</v>
      </c>
      <c r="S30" s="322">
        <f t="shared" si="5"/>
        <v>0.0024027257715872204</v>
      </c>
      <c r="T30" s="319">
        <v>11876</v>
      </c>
      <c r="U30" s="320">
        <v>10988</v>
      </c>
      <c r="V30" s="321">
        <v>16</v>
      </c>
      <c r="W30" s="320">
        <v>0</v>
      </c>
      <c r="X30" s="321">
        <f t="shared" si="6"/>
        <v>22880</v>
      </c>
      <c r="Y30" s="324">
        <f t="shared" si="7"/>
        <v>0.12229020979020988</v>
      </c>
    </row>
    <row r="31" spans="1:25" ht="19.5" customHeight="1">
      <c r="A31" s="318" t="s">
        <v>297</v>
      </c>
      <c r="B31" s="319">
        <v>847</v>
      </c>
      <c r="C31" s="320">
        <v>760</v>
      </c>
      <c r="D31" s="321">
        <v>0</v>
      </c>
      <c r="E31" s="320">
        <v>0</v>
      </c>
      <c r="F31" s="321">
        <f t="shared" si="0"/>
        <v>1607</v>
      </c>
      <c r="G31" s="322">
        <f t="shared" si="1"/>
        <v>0.0016665508619500616</v>
      </c>
      <c r="H31" s="319">
        <v>625</v>
      </c>
      <c r="I31" s="320">
        <v>693</v>
      </c>
      <c r="J31" s="321"/>
      <c r="K31" s="320"/>
      <c r="L31" s="321">
        <f t="shared" si="2"/>
        <v>1318</v>
      </c>
      <c r="M31" s="323">
        <f t="shared" si="3"/>
        <v>0.21927162367223074</v>
      </c>
      <c r="N31" s="319">
        <v>11526</v>
      </c>
      <c r="O31" s="320">
        <v>11720</v>
      </c>
      <c r="P31" s="321"/>
      <c r="Q31" s="320"/>
      <c r="R31" s="321">
        <f t="shared" si="4"/>
        <v>23246</v>
      </c>
      <c r="S31" s="322">
        <f t="shared" si="5"/>
        <v>0.002175160187176436</v>
      </c>
      <c r="T31" s="319">
        <v>11612</v>
      </c>
      <c r="U31" s="320">
        <v>10689</v>
      </c>
      <c r="V31" s="321"/>
      <c r="W31" s="320"/>
      <c r="X31" s="321">
        <f t="shared" si="6"/>
        <v>22301</v>
      </c>
      <c r="Y31" s="324">
        <f t="shared" si="7"/>
        <v>0.042374781399937334</v>
      </c>
    </row>
    <row r="32" spans="1:25" ht="19.5" customHeight="1">
      <c r="A32" s="318" t="s">
        <v>298</v>
      </c>
      <c r="B32" s="319">
        <v>472</v>
      </c>
      <c r="C32" s="320">
        <v>546</v>
      </c>
      <c r="D32" s="321">
        <v>0</v>
      </c>
      <c r="E32" s="320">
        <v>0</v>
      </c>
      <c r="F32" s="321">
        <f t="shared" si="0"/>
        <v>1018</v>
      </c>
      <c r="G32" s="322">
        <f t="shared" si="1"/>
        <v>0.0010557241925732187</v>
      </c>
      <c r="H32" s="319">
        <v>222</v>
      </c>
      <c r="I32" s="320">
        <v>403</v>
      </c>
      <c r="J32" s="321"/>
      <c r="K32" s="320"/>
      <c r="L32" s="321">
        <f t="shared" si="2"/>
        <v>625</v>
      </c>
      <c r="M32" s="323">
        <f t="shared" si="3"/>
        <v>0.6288</v>
      </c>
      <c r="N32" s="319">
        <v>17397</v>
      </c>
      <c r="O32" s="320">
        <v>16267</v>
      </c>
      <c r="P32" s="321"/>
      <c r="Q32" s="320"/>
      <c r="R32" s="321">
        <f t="shared" si="4"/>
        <v>33664</v>
      </c>
      <c r="S32" s="322">
        <f t="shared" si="5"/>
        <v>0.00314998677368612</v>
      </c>
      <c r="T32" s="319">
        <v>1652</v>
      </c>
      <c r="U32" s="320">
        <v>2676</v>
      </c>
      <c r="V32" s="321"/>
      <c r="W32" s="320"/>
      <c r="X32" s="321">
        <f t="shared" si="6"/>
        <v>4328</v>
      </c>
      <c r="Y32" s="324">
        <f t="shared" si="7"/>
        <v>6.77818853974122</v>
      </c>
    </row>
    <row r="33" spans="1:25" ht="19.5" customHeight="1">
      <c r="A33" s="318" t="s">
        <v>299</v>
      </c>
      <c r="B33" s="319">
        <v>421</v>
      </c>
      <c r="C33" s="320">
        <v>456</v>
      </c>
      <c r="D33" s="321">
        <v>0</v>
      </c>
      <c r="E33" s="320">
        <v>0</v>
      </c>
      <c r="F33" s="321">
        <f t="shared" si="0"/>
        <v>877</v>
      </c>
      <c r="G33" s="322">
        <f t="shared" si="1"/>
        <v>0.0009094991325016826</v>
      </c>
      <c r="H33" s="319">
        <v>146</v>
      </c>
      <c r="I33" s="320">
        <v>172</v>
      </c>
      <c r="J33" s="321"/>
      <c r="K33" s="320"/>
      <c r="L33" s="321">
        <f t="shared" si="2"/>
        <v>318</v>
      </c>
      <c r="M33" s="323">
        <f t="shared" si="3"/>
        <v>1.757861635220126</v>
      </c>
      <c r="N33" s="319">
        <v>9573</v>
      </c>
      <c r="O33" s="320">
        <v>8653</v>
      </c>
      <c r="P33" s="321"/>
      <c r="Q33" s="320"/>
      <c r="R33" s="321">
        <f t="shared" si="4"/>
        <v>18226</v>
      </c>
      <c r="S33" s="322">
        <f t="shared" si="5"/>
        <v>0.0017054318838285176</v>
      </c>
      <c r="T33" s="319">
        <v>821</v>
      </c>
      <c r="U33" s="320">
        <v>861</v>
      </c>
      <c r="V33" s="321"/>
      <c r="W33" s="320"/>
      <c r="X33" s="321">
        <f t="shared" si="6"/>
        <v>1682</v>
      </c>
      <c r="Y33" s="324">
        <f t="shared" si="7"/>
        <v>9.835909631391202</v>
      </c>
    </row>
    <row r="34" spans="1:25" ht="19.5" customHeight="1" thickBot="1">
      <c r="A34" s="318" t="s">
        <v>276</v>
      </c>
      <c r="B34" s="319">
        <v>22494</v>
      </c>
      <c r="C34" s="320">
        <v>23782</v>
      </c>
      <c r="D34" s="321">
        <v>22</v>
      </c>
      <c r="E34" s="320">
        <v>7</v>
      </c>
      <c r="F34" s="321">
        <f t="shared" si="0"/>
        <v>46305</v>
      </c>
      <c r="G34" s="322">
        <f t="shared" si="1"/>
        <v>0.048020931961790664</v>
      </c>
      <c r="H34" s="319">
        <v>17544</v>
      </c>
      <c r="I34" s="320">
        <v>22297</v>
      </c>
      <c r="J34" s="321">
        <v>33</v>
      </c>
      <c r="K34" s="320">
        <v>29</v>
      </c>
      <c r="L34" s="321">
        <f t="shared" si="2"/>
        <v>39903</v>
      </c>
      <c r="M34" s="323">
        <f t="shared" si="3"/>
        <v>0.1604390647319751</v>
      </c>
      <c r="N34" s="319">
        <v>289268</v>
      </c>
      <c r="O34" s="320">
        <v>275904</v>
      </c>
      <c r="P34" s="321">
        <v>171</v>
      </c>
      <c r="Q34" s="320">
        <v>295</v>
      </c>
      <c r="R34" s="321">
        <f t="shared" si="4"/>
        <v>565638</v>
      </c>
      <c r="S34" s="322">
        <f t="shared" si="5"/>
        <v>0.0529275255077908</v>
      </c>
      <c r="T34" s="319">
        <v>179218</v>
      </c>
      <c r="U34" s="320">
        <v>184770</v>
      </c>
      <c r="V34" s="321">
        <v>137</v>
      </c>
      <c r="W34" s="320">
        <v>103</v>
      </c>
      <c r="X34" s="321">
        <f t="shared" si="6"/>
        <v>364228</v>
      </c>
      <c r="Y34" s="324">
        <f t="shared" si="7"/>
        <v>0.5529778051110843</v>
      </c>
    </row>
    <row r="35" spans="1:25" s="145" customFormat="1" ht="19.5" customHeight="1">
      <c r="A35" s="152" t="s">
        <v>55</v>
      </c>
      <c r="B35" s="149">
        <f>SUM(B36:B51)</f>
        <v>127970</v>
      </c>
      <c r="C35" s="148">
        <f>SUM(C36:C51)</f>
        <v>123874</v>
      </c>
      <c r="D35" s="147">
        <f>SUM(D36:D51)</f>
        <v>651</v>
      </c>
      <c r="E35" s="148">
        <f>SUM(E36:E51)</f>
        <v>728</v>
      </c>
      <c r="F35" s="147">
        <f t="shared" si="0"/>
        <v>253223</v>
      </c>
      <c r="G35" s="150">
        <f t="shared" si="1"/>
        <v>0.26260672614535185</v>
      </c>
      <c r="H35" s="149">
        <f>SUM(H36:H51)</f>
        <v>121561</v>
      </c>
      <c r="I35" s="148">
        <f>SUM(I36:I51)</f>
        <v>120417</v>
      </c>
      <c r="J35" s="147">
        <f>SUM(J36:J51)</f>
        <v>1441</v>
      </c>
      <c r="K35" s="148">
        <f>SUM(K36:K51)</f>
        <v>3076</v>
      </c>
      <c r="L35" s="147">
        <f t="shared" si="2"/>
        <v>246495</v>
      </c>
      <c r="M35" s="151">
        <f t="shared" si="3"/>
        <v>0.027294671291506978</v>
      </c>
      <c r="N35" s="149">
        <f>SUM(N36:N51)</f>
        <v>1352614</v>
      </c>
      <c r="O35" s="148">
        <f>SUM(O36:O51)</f>
        <v>1343741</v>
      </c>
      <c r="P35" s="147">
        <f>SUM(P36:P51)</f>
        <v>6775</v>
      </c>
      <c r="Q35" s="148">
        <f>SUM(Q36:Q51)</f>
        <v>5635</v>
      </c>
      <c r="R35" s="147">
        <f t="shared" si="4"/>
        <v>2708765</v>
      </c>
      <c r="S35" s="150">
        <f t="shared" si="5"/>
        <v>0.25346286605940715</v>
      </c>
      <c r="T35" s="149">
        <f>SUM(T36:T51)</f>
        <v>1295246</v>
      </c>
      <c r="U35" s="148">
        <f>SUM(U36:U51)</f>
        <v>1291996</v>
      </c>
      <c r="V35" s="147">
        <f>SUM(V36:V51)</f>
        <v>14891</v>
      </c>
      <c r="W35" s="148">
        <f>SUM(W36:W51)</f>
        <v>19884</v>
      </c>
      <c r="X35" s="147">
        <f t="shared" si="6"/>
        <v>2622017</v>
      </c>
      <c r="Y35" s="146">
        <f t="shared" si="7"/>
        <v>0.03308445368584567</v>
      </c>
    </row>
    <row r="36" spans="1:25" ht="19.5" customHeight="1">
      <c r="A36" s="311" t="s">
        <v>300</v>
      </c>
      <c r="B36" s="312">
        <v>20001</v>
      </c>
      <c r="C36" s="313">
        <v>18936</v>
      </c>
      <c r="D36" s="314">
        <v>55</v>
      </c>
      <c r="E36" s="313">
        <v>124</v>
      </c>
      <c r="F36" s="314">
        <f t="shared" si="0"/>
        <v>39116</v>
      </c>
      <c r="G36" s="315">
        <f t="shared" si="1"/>
        <v>0.04056552801246958</v>
      </c>
      <c r="H36" s="312">
        <v>20047</v>
      </c>
      <c r="I36" s="313">
        <v>20010</v>
      </c>
      <c r="J36" s="314"/>
      <c r="K36" s="313"/>
      <c r="L36" s="314">
        <f t="shared" si="2"/>
        <v>40057</v>
      </c>
      <c r="M36" s="316">
        <f t="shared" si="3"/>
        <v>-0.023491524577477052</v>
      </c>
      <c r="N36" s="312">
        <v>218763</v>
      </c>
      <c r="O36" s="313">
        <v>215787</v>
      </c>
      <c r="P36" s="314">
        <v>400</v>
      </c>
      <c r="Q36" s="313">
        <v>229</v>
      </c>
      <c r="R36" s="314">
        <f t="shared" si="4"/>
        <v>435179</v>
      </c>
      <c r="S36" s="315">
        <f t="shared" si="5"/>
        <v>0.04072029747463023</v>
      </c>
      <c r="T36" s="332">
        <v>251795</v>
      </c>
      <c r="U36" s="313">
        <v>251199</v>
      </c>
      <c r="V36" s="314">
        <v>209</v>
      </c>
      <c r="W36" s="313">
        <v>27</v>
      </c>
      <c r="X36" s="314">
        <f t="shared" si="6"/>
        <v>503230</v>
      </c>
      <c r="Y36" s="317">
        <f t="shared" si="7"/>
        <v>-0.1352284243785148</v>
      </c>
    </row>
    <row r="37" spans="1:25" ht="19.5" customHeight="1">
      <c r="A37" s="318" t="s">
        <v>301</v>
      </c>
      <c r="B37" s="319">
        <v>17226</v>
      </c>
      <c r="C37" s="320">
        <v>15269</v>
      </c>
      <c r="D37" s="321">
        <v>0</v>
      </c>
      <c r="E37" s="320">
        <v>0</v>
      </c>
      <c r="F37" s="321">
        <f t="shared" si="0"/>
        <v>32495</v>
      </c>
      <c r="G37" s="322">
        <f t="shared" si="1"/>
        <v>0.03369917253208914</v>
      </c>
      <c r="H37" s="319">
        <v>14345</v>
      </c>
      <c r="I37" s="320">
        <v>13824</v>
      </c>
      <c r="J37" s="321">
        <v>0</v>
      </c>
      <c r="K37" s="320">
        <v>0</v>
      </c>
      <c r="L37" s="321">
        <f t="shared" si="2"/>
        <v>28169</v>
      </c>
      <c r="M37" s="323">
        <f t="shared" si="3"/>
        <v>0.15357307678653842</v>
      </c>
      <c r="N37" s="319">
        <v>169535</v>
      </c>
      <c r="O37" s="320">
        <v>156221</v>
      </c>
      <c r="P37" s="321">
        <v>0</v>
      </c>
      <c r="Q37" s="320">
        <v>0</v>
      </c>
      <c r="R37" s="321">
        <f t="shared" si="4"/>
        <v>325756</v>
      </c>
      <c r="S37" s="322">
        <f t="shared" si="5"/>
        <v>0.030481436889522803</v>
      </c>
      <c r="T37" s="333">
        <v>162555</v>
      </c>
      <c r="U37" s="320">
        <v>152298</v>
      </c>
      <c r="V37" s="321">
        <v>359</v>
      </c>
      <c r="W37" s="320">
        <v>557</v>
      </c>
      <c r="X37" s="321">
        <f t="shared" si="6"/>
        <v>315769</v>
      </c>
      <c r="Y37" s="324">
        <f t="shared" si="7"/>
        <v>0.03162755051952537</v>
      </c>
    </row>
    <row r="38" spans="1:25" ht="19.5" customHeight="1">
      <c r="A38" s="318" t="s">
        <v>302</v>
      </c>
      <c r="B38" s="319">
        <v>16803</v>
      </c>
      <c r="C38" s="320">
        <v>14833</v>
      </c>
      <c r="D38" s="321">
        <v>2</v>
      </c>
      <c r="E38" s="320">
        <v>5</v>
      </c>
      <c r="F38" s="321">
        <f t="shared" si="0"/>
        <v>31643</v>
      </c>
      <c r="G38" s="322">
        <f t="shared" si="1"/>
        <v>0.032815599828678155</v>
      </c>
      <c r="H38" s="319">
        <v>19605</v>
      </c>
      <c r="I38" s="320">
        <v>17446</v>
      </c>
      <c r="J38" s="321">
        <v>0</v>
      </c>
      <c r="K38" s="320">
        <v>0</v>
      </c>
      <c r="L38" s="321">
        <f t="shared" si="2"/>
        <v>37051</v>
      </c>
      <c r="M38" s="323">
        <f t="shared" si="3"/>
        <v>-0.14596097271328712</v>
      </c>
      <c r="N38" s="319">
        <v>186591</v>
      </c>
      <c r="O38" s="320">
        <v>179502</v>
      </c>
      <c r="P38" s="321">
        <v>5</v>
      </c>
      <c r="Q38" s="320">
        <v>8</v>
      </c>
      <c r="R38" s="321">
        <f t="shared" si="4"/>
        <v>366106</v>
      </c>
      <c r="S38" s="322">
        <f t="shared" si="5"/>
        <v>0.03425704187758824</v>
      </c>
      <c r="T38" s="333">
        <v>201072</v>
      </c>
      <c r="U38" s="320">
        <v>192778</v>
      </c>
      <c r="V38" s="321">
        <v>13</v>
      </c>
      <c r="W38" s="320">
        <v>18</v>
      </c>
      <c r="X38" s="321">
        <f t="shared" si="6"/>
        <v>393881</v>
      </c>
      <c r="Y38" s="324">
        <f t="shared" si="7"/>
        <v>-0.0705162219045854</v>
      </c>
    </row>
    <row r="39" spans="1:25" ht="19.5" customHeight="1">
      <c r="A39" s="318" t="s">
        <v>303</v>
      </c>
      <c r="B39" s="319">
        <v>10404</v>
      </c>
      <c r="C39" s="320">
        <v>10803</v>
      </c>
      <c r="D39" s="321">
        <v>0</v>
      </c>
      <c r="E39" s="320">
        <v>0</v>
      </c>
      <c r="F39" s="321">
        <f t="shared" si="0"/>
        <v>21207</v>
      </c>
      <c r="G39" s="322">
        <f t="shared" si="1"/>
        <v>0.02199287126905722</v>
      </c>
      <c r="H39" s="319">
        <v>9836</v>
      </c>
      <c r="I39" s="320">
        <v>10393</v>
      </c>
      <c r="J39" s="321"/>
      <c r="K39" s="320">
        <v>0</v>
      </c>
      <c r="L39" s="321">
        <f t="shared" si="2"/>
        <v>20229</v>
      </c>
      <c r="M39" s="323" t="s">
        <v>45</v>
      </c>
      <c r="N39" s="319">
        <v>120850</v>
      </c>
      <c r="O39" s="320">
        <v>118049</v>
      </c>
      <c r="P39" s="321">
        <v>1</v>
      </c>
      <c r="Q39" s="320">
        <v>0</v>
      </c>
      <c r="R39" s="321">
        <f t="shared" si="4"/>
        <v>238900</v>
      </c>
      <c r="S39" s="322">
        <f t="shared" si="5"/>
        <v>0.022354201527852127</v>
      </c>
      <c r="T39" s="333">
        <v>90146</v>
      </c>
      <c r="U39" s="320">
        <v>98080</v>
      </c>
      <c r="V39" s="321">
        <v>34</v>
      </c>
      <c r="W39" s="320">
        <v>0</v>
      </c>
      <c r="X39" s="321">
        <f t="shared" si="6"/>
        <v>188260</v>
      </c>
      <c r="Y39" s="324">
        <f t="shared" si="7"/>
        <v>0.2689896951025177</v>
      </c>
    </row>
    <row r="40" spans="1:25" ht="19.5" customHeight="1">
      <c r="A40" s="318" t="s">
        <v>304</v>
      </c>
      <c r="B40" s="319">
        <v>10509</v>
      </c>
      <c r="C40" s="320">
        <v>9461</v>
      </c>
      <c r="D40" s="321">
        <v>0</v>
      </c>
      <c r="E40" s="320">
        <v>0</v>
      </c>
      <c r="F40" s="321">
        <f t="shared" si="0"/>
        <v>19970</v>
      </c>
      <c r="G40" s="322">
        <f t="shared" si="1"/>
        <v>0.02071003155764949</v>
      </c>
      <c r="H40" s="319">
        <v>8167</v>
      </c>
      <c r="I40" s="320">
        <v>8288</v>
      </c>
      <c r="J40" s="321"/>
      <c r="K40" s="320"/>
      <c r="L40" s="321">
        <f t="shared" si="2"/>
        <v>16455</v>
      </c>
      <c r="M40" s="323">
        <f t="shared" si="3"/>
        <v>0.21361288362199948</v>
      </c>
      <c r="N40" s="319">
        <v>110707</v>
      </c>
      <c r="O40" s="320">
        <v>108700</v>
      </c>
      <c r="P40" s="321">
        <v>316</v>
      </c>
      <c r="Q40" s="320">
        <v>462</v>
      </c>
      <c r="R40" s="321">
        <f t="shared" si="4"/>
        <v>220185</v>
      </c>
      <c r="S40" s="322">
        <f t="shared" si="5"/>
        <v>0.020603013241566014</v>
      </c>
      <c r="T40" s="333">
        <v>94920</v>
      </c>
      <c r="U40" s="320">
        <v>93824</v>
      </c>
      <c r="V40" s="321"/>
      <c r="W40" s="320">
        <v>41</v>
      </c>
      <c r="X40" s="321">
        <f t="shared" si="6"/>
        <v>188785</v>
      </c>
      <c r="Y40" s="324">
        <f t="shared" si="7"/>
        <v>0.16632677384326078</v>
      </c>
    </row>
    <row r="41" spans="1:25" ht="19.5" customHeight="1">
      <c r="A41" s="318" t="s">
        <v>305</v>
      </c>
      <c r="B41" s="319">
        <v>9358</v>
      </c>
      <c r="C41" s="320">
        <v>8658</v>
      </c>
      <c r="D41" s="321">
        <v>0</v>
      </c>
      <c r="E41" s="320">
        <v>0</v>
      </c>
      <c r="F41" s="321">
        <f t="shared" si="0"/>
        <v>18016</v>
      </c>
      <c r="G41" s="322">
        <f t="shared" si="1"/>
        <v>0.018683621859920542</v>
      </c>
      <c r="H41" s="319">
        <v>8955</v>
      </c>
      <c r="I41" s="320">
        <v>8079</v>
      </c>
      <c r="J41" s="321"/>
      <c r="K41" s="320"/>
      <c r="L41" s="321">
        <f t="shared" si="2"/>
        <v>17034</v>
      </c>
      <c r="M41" s="323">
        <f t="shared" si="3"/>
        <v>0.05764940706821653</v>
      </c>
      <c r="N41" s="319">
        <v>91529</v>
      </c>
      <c r="O41" s="320">
        <v>95580</v>
      </c>
      <c r="P41" s="321">
        <v>8</v>
      </c>
      <c r="Q41" s="320">
        <v>1</v>
      </c>
      <c r="R41" s="321">
        <f t="shared" si="4"/>
        <v>187118</v>
      </c>
      <c r="S41" s="322">
        <f t="shared" si="5"/>
        <v>0.01750888857885573</v>
      </c>
      <c r="T41" s="333">
        <v>99570</v>
      </c>
      <c r="U41" s="320">
        <v>101580</v>
      </c>
      <c r="V41" s="321">
        <v>0</v>
      </c>
      <c r="W41" s="320">
        <v>1</v>
      </c>
      <c r="X41" s="321">
        <f t="shared" si="6"/>
        <v>201151</v>
      </c>
      <c r="Y41" s="324">
        <f t="shared" si="7"/>
        <v>-0.06976351099422817</v>
      </c>
    </row>
    <row r="42" spans="1:25" ht="19.5" customHeight="1">
      <c r="A42" s="318" t="s">
        <v>306</v>
      </c>
      <c r="B42" s="319">
        <v>5808</v>
      </c>
      <c r="C42" s="320">
        <v>7173</v>
      </c>
      <c r="D42" s="321">
        <v>5</v>
      </c>
      <c r="E42" s="320">
        <v>3</v>
      </c>
      <c r="F42" s="321">
        <f>SUM(B42:E42)</f>
        <v>12989</v>
      </c>
      <c r="G42" s="322">
        <f>F42/$F$9</f>
        <v>0.013470335498363005</v>
      </c>
      <c r="H42" s="319">
        <v>8734</v>
      </c>
      <c r="I42" s="320">
        <v>9116</v>
      </c>
      <c r="J42" s="321">
        <v>1</v>
      </c>
      <c r="K42" s="320">
        <v>6</v>
      </c>
      <c r="L42" s="321">
        <f>SUM(H42:K42)</f>
        <v>17857</v>
      </c>
      <c r="M42" s="323">
        <f>IF(ISERROR(F42/L42-1),"         /0",(F42/L42-1))</f>
        <v>-0.27261018088144706</v>
      </c>
      <c r="N42" s="319">
        <v>75689</v>
      </c>
      <c r="O42" s="320">
        <v>87127</v>
      </c>
      <c r="P42" s="321">
        <v>277</v>
      </c>
      <c r="Q42" s="320">
        <v>93</v>
      </c>
      <c r="R42" s="321">
        <f>SUM(N42:Q42)</f>
        <v>163186</v>
      </c>
      <c r="S42" s="322">
        <f>R42/$R$9</f>
        <v>0.015269538428313426</v>
      </c>
      <c r="T42" s="333">
        <v>96684</v>
      </c>
      <c r="U42" s="320">
        <v>104506</v>
      </c>
      <c r="V42" s="321">
        <v>313</v>
      </c>
      <c r="W42" s="320">
        <v>477</v>
      </c>
      <c r="X42" s="321">
        <f>SUM(T42:W42)</f>
        <v>201980</v>
      </c>
      <c r="Y42" s="324">
        <f>IF(ISERROR(R42/X42-1),"         /0",(R42/X42-1))</f>
        <v>-0.19206852163580557</v>
      </c>
    </row>
    <row r="43" spans="1:25" ht="19.5" customHeight="1">
      <c r="A43" s="318" t="s">
        <v>307</v>
      </c>
      <c r="B43" s="319">
        <v>2388</v>
      </c>
      <c r="C43" s="320">
        <v>2657</v>
      </c>
      <c r="D43" s="321">
        <v>0</v>
      </c>
      <c r="E43" s="320">
        <v>0</v>
      </c>
      <c r="F43" s="321">
        <f t="shared" si="0"/>
        <v>5045</v>
      </c>
      <c r="G43" s="322">
        <f t="shared" si="1"/>
        <v>0.005231953390502838</v>
      </c>
      <c r="H43" s="319">
        <v>1652</v>
      </c>
      <c r="I43" s="320">
        <v>2461</v>
      </c>
      <c r="J43" s="321">
        <v>0</v>
      </c>
      <c r="K43" s="320"/>
      <c r="L43" s="321">
        <f t="shared" si="2"/>
        <v>4113</v>
      </c>
      <c r="M43" s="323" t="s">
        <v>45</v>
      </c>
      <c r="N43" s="319">
        <v>22736</v>
      </c>
      <c r="O43" s="320">
        <v>29105</v>
      </c>
      <c r="P43" s="321"/>
      <c r="Q43" s="320"/>
      <c r="R43" s="321">
        <f t="shared" si="4"/>
        <v>51841</v>
      </c>
      <c r="S43" s="322">
        <f t="shared" si="5"/>
        <v>0.004850833660131361</v>
      </c>
      <c r="T43" s="333">
        <v>7362</v>
      </c>
      <c r="U43" s="320">
        <v>9628</v>
      </c>
      <c r="V43" s="321">
        <v>1</v>
      </c>
      <c r="W43" s="320">
        <v>1</v>
      </c>
      <c r="X43" s="321">
        <f t="shared" si="6"/>
        <v>16992</v>
      </c>
      <c r="Y43" s="324" t="s">
        <v>45</v>
      </c>
    </row>
    <row r="44" spans="1:25" ht="19.5" customHeight="1">
      <c r="A44" s="318" t="s">
        <v>308</v>
      </c>
      <c r="B44" s="319">
        <v>2792</v>
      </c>
      <c r="C44" s="320">
        <v>2190</v>
      </c>
      <c r="D44" s="321">
        <v>12</v>
      </c>
      <c r="E44" s="320">
        <v>21</v>
      </c>
      <c r="F44" s="321">
        <f>SUM(B44:E44)</f>
        <v>5015</v>
      </c>
      <c r="G44" s="322">
        <f>F44/$F$9</f>
        <v>0.005200841675594</v>
      </c>
      <c r="H44" s="319">
        <v>1567</v>
      </c>
      <c r="I44" s="320">
        <v>1588</v>
      </c>
      <c r="J44" s="321"/>
      <c r="K44" s="320">
        <v>4</v>
      </c>
      <c r="L44" s="321">
        <f>SUM(H44:K44)</f>
        <v>3159</v>
      </c>
      <c r="M44" s="323">
        <f>IF(ISERROR(F44/L44-1),"         /0",(F44/L44-1))</f>
        <v>0.5875276986388098</v>
      </c>
      <c r="N44" s="319">
        <v>24215</v>
      </c>
      <c r="O44" s="320">
        <v>21686</v>
      </c>
      <c r="P44" s="321">
        <v>18</v>
      </c>
      <c r="Q44" s="320">
        <v>143</v>
      </c>
      <c r="R44" s="321">
        <f>SUM(N44:Q44)</f>
        <v>46062</v>
      </c>
      <c r="S44" s="322">
        <f>R44/$R$9</f>
        <v>0.004310084683030241</v>
      </c>
      <c r="T44" s="333">
        <v>19021</v>
      </c>
      <c r="U44" s="320">
        <v>18700</v>
      </c>
      <c r="V44" s="321">
        <v>6</v>
      </c>
      <c r="W44" s="320">
        <v>11</v>
      </c>
      <c r="X44" s="321">
        <f>SUM(T44:W44)</f>
        <v>37738</v>
      </c>
      <c r="Y44" s="324">
        <f>IF(ISERROR(R44/X44-1),"         /0",(R44/X44-1))</f>
        <v>0.22057342731464313</v>
      </c>
    </row>
    <row r="45" spans="1:25" ht="19.5" customHeight="1">
      <c r="A45" s="318" t="s">
        <v>309</v>
      </c>
      <c r="B45" s="319">
        <v>2261</v>
      </c>
      <c r="C45" s="320">
        <v>2284</v>
      </c>
      <c r="D45" s="321">
        <v>0</v>
      </c>
      <c r="E45" s="320">
        <v>0</v>
      </c>
      <c r="F45" s="321">
        <f t="shared" si="0"/>
        <v>4545</v>
      </c>
      <c r="G45" s="322">
        <f t="shared" si="1"/>
        <v>0.00471342480868888</v>
      </c>
      <c r="H45" s="319">
        <v>2063</v>
      </c>
      <c r="I45" s="320">
        <v>2272</v>
      </c>
      <c r="J45" s="321"/>
      <c r="K45" s="320">
        <v>0</v>
      </c>
      <c r="L45" s="321">
        <f t="shared" si="2"/>
        <v>4335</v>
      </c>
      <c r="M45" s="323">
        <f t="shared" si="3"/>
        <v>0.04844290657439454</v>
      </c>
      <c r="N45" s="319">
        <v>20985</v>
      </c>
      <c r="O45" s="320">
        <v>22044</v>
      </c>
      <c r="P45" s="321">
        <v>24</v>
      </c>
      <c r="Q45" s="320">
        <v>53</v>
      </c>
      <c r="R45" s="321">
        <f t="shared" si="4"/>
        <v>43106</v>
      </c>
      <c r="S45" s="322">
        <f t="shared" si="5"/>
        <v>0.0040334876980309495</v>
      </c>
      <c r="T45" s="333">
        <v>21579</v>
      </c>
      <c r="U45" s="320">
        <v>22675</v>
      </c>
      <c r="V45" s="321"/>
      <c r="W45" s="320">
        <v>0</v>
      </c>
      <c r="X45" s="321">
        <f t="shared" si="6"/>
        <v>44254</v>
      </c>
      <c r="Y45" s="324">
        <f t="shared" si="7"/>
        <v>-0.025941157861436248</v>
      </c>
    </row>
    <row r="46" spans="1:25" ht="19.5" customHeight="1">
      <c r="A46" s="318" t="s">
        <v>310</v>
      </c>
      <c r="B46" s="319">
        <v>1807</v>
      </c>
      <c r="C46" s="320">
        <v>1376</v>
      </c>
      <c r="D46" s="321">
        <v>0</v>
      </c>
      <c r="E46" s="320">
        <v>0</v>
      </c>
      <c r="F46" s="321">
        <f t="shared" si="0"/>
        <v>3183</v>
      </c>
      <c r="G46" s="322">
        <f t="shared" si="1"/>
        <v>0.0033009529518276577</v>
      </c>
      <c r="H46" s="319">
        <v>1564</v>
      </c>
      <c r="I46" s="320">
        <v>1204</v>
      </c>
      <c r="J46" s="321"/>
      <c r="K46" s="320"/>
      <c r="L46" s="321">
        <f t="shared" si="2"/>
        <v>2768</v>
      </c>
      <c r="M46" s="323">
        <f t="shared" si="3"/>
        <v>0.14992774566473988</v>
      </c>
      <c r="N46" s="319">
        <v>15177</v>
      </c>
      <c r="O46" s="320">
        <v>14899</v>
      </c>
      <c r="P46" s="321"/>
      <c r="Q46" s="320">
        <v>0</v>
      </c>
      <c r="R46" s="321">
        <f t="shared" si="4"/>
        <v>30076</v>
      </c>
      <c r="S46" s="322">
        <f t="shared" si="5"/>
        <v>0.0028142526795800777</v>
      </c>
      <c r="T46" s="333">
        <v>16996</v>
      </c>
      <c r="U46" s="320">
        <v>15276</v>
      </c>
      <c r="V46" s="321"/>
      <c r="W46" s="320"/>
      <c r="X46" s="321">
        <f t="shared" si="6"/>
        <v>32272</v>
      </c>
      <c r="Y46" s="324">
        <f t="shared" si="7"/>
        <v>-0.06804660386712935</v>
      </c>
    </row>
    <row r="47" spans="1:25" ht="19.5" customHeight="1">
      <c r="A47" s="318" t="s">
        <v>311</v>
      </c>
      <c r="B47" s="319">
        <v>1474</v>
      </c>
      <c r="C47" s="320">
        <v>1612</v>
      </c>
      <c r="D47" s="321">
        <v>0</v>
      </c>
      <c r="E47" s="320">
        <v>0</v>
      </c>
      <c r="F47" s="321">
        <f>SUM(B47:E47)</f>
        <v>3086</v>
      </c>
      <c r="G47" s="322">
        <f>F47/$F$9</f>
        <v>0.00320035840695575</v>
      </c>
      <c r="H47" s="319">
        <v>1388</v>
      </c>
      <c r="I47" s="320">
        <v>1426</v>
      </c>
      <c r="J47" s="321"/>
      <c r="K47" s="320"/>
      <c r="L47" s="321">
        <f>SUM(H47:K47)</f>
        <v>2814</v>
      </c>
      <c r="M47" s="323">
        <f>IF(ISERROR(F47/L47-1),"         /0",(F47/L47-1))</f>
        <v>0.09665955934612658</v>
      </c>
      <c r="N47" s="319">
        <v>15154</v>
      </c>
      <c r="O47" s="320">
        <v>15743</v>
      </c>
      <c r="P47" s="321">
        <v>61</v>
      </c>
      <c r="Q47" s="320">
        <v>0</v>
      </c>
      <c r="R47" s="321">
        <f>SUM(N47:Q47)</f>
        <v>30958</v>
      </c>
      <c r="S47" s="322">
        <f>R47/$R$9</f>
        <v>0.002896782632479055</v>
      </c>
      <c r="T47" s="333">
        <v>12399</v>
      </c>
      <c r="U47" s="320">
        <v>14479</v>
      </c>
      <c r="V47" s="321">
        <v>1</v>
      </c>
      <c r="W47" s="320"/>
      <c r="X47" s="321">
        <f>SUM(T47:W47)</f>
        <v>26879</v>
      </c>
      <c r="Y47" s="324">
        <f>IF(ISERROR(R47/X47-1),"         /0",(R47/X47-1))</f>
        <v>0.15175415752074106</v>
      </c>
    </row>
    <row r="48" spans="1:25" ht="19.5" customHeight="1">
      <c r="A48" s="318" t="s">
        <v>312</v>
      </c>
      <c r="B48" s="319">
        <v>1520</v>
      </c>
      <c r="C48" s="320">
        <v>1416</v>
      </c>
      <c r="D48" s="321">
        <v>0</v>
      </c>
      <c r="E48" s="320">
        <v>2</v>
      </c>
      <c r="F48" s="321">
        <f>SUM(B48:E48)</f>
        <v>2938</v>
      </c>
      <c r="G48" s="322">
        <f>F48/$F$9</f>
        <v>0.0030468739467388183</v>
      </c>
      <c r="H48" s="319">
        <v>1238</v>
      </c>
      <c r="I48" s="320">
        <v>913</v>
      </c>
      <c r="J48" s="321"/>
      <c r="K48" s="320"/>
      <c r="L48" s="321">
        <f>SUM(H48:K48)</f>
        <v>2151</v>
      </c>
      <c r="M48" s="323">
        <f>IF(ISERROR(F48/L48-1),"         /0",(F48/L48-1))</f>
        <v>0.36587633658763363</v>
      </c>
      <c r="N48" s="319">
        <v>15596</v>
      </c>
      <c r="O48" s="320">
        <v>13581</v>
      </c>
      <c r="P48" s="321">
        <v>0</v>
      </c>
      <c r="Q48" s="320">
        <v>4</v>
      </c>
      <c r="R48" s="321">
        <f>SUM(N48:Q48)</f>
        <v>29181</v>
      </c>
      <c r="S48" s="322">
        <f>R48/$R$9</f>
        <v>0.0027305062988039054</v>
      </c>
      <c r="T48" s="333">
        <v>14257</v>
      </c>
      <c r="U48" s="320">
        <v>12002</v>
      </c>
      <c r="V48" s="321"/>
      <c r="W48" s="320"/>
      <c r="X48" s="321">
        <f>SUM(T48:W48)</f>
        <v>26259</v>
      </c>
      <c r="Y48" s="324">
        <f>IF(ISERROR(R48/X48-1),"         /0",(R48/X48-1))</f>
        <v>0.11127613389694968</v>
      </c>
    </row>
    <row r="49" spans="1:25" ht="19.5" customHeight="1">
      <c r="A49" s="318" t="s">
        <v>313</v>
      </c>
      <c r="B49" s="319">
        <v>1002</v>
      </c>
      <c r="C49" s="320">
        <v>920</v>
      </c>
      <c r="D49" s="321">
        <v>0</v>
      </c>
      <c r="E49" s="320">
        <v>0</v>
      </c>
      <c r="F49" s="321">
        <f t="shared" si="0"/>
        <v>1922</v>
      </c>
      <c r="G49" s="322">
        <f t="shared" si="1"/>
        <v>0.001993223868492855</v>
      </c>
      <c r="H49" s="319">
        <v>1061</v>
      </c>
      <c r="I49" s="320">
        <v>1050</v>
      </c>
      <c r="J49" s="321"/>
      <c r="K49" s="320"/>
      <c r="L49" s="321">
        <f t="shared" si="2"/>
        <v>2111</v>
      </c>
      <c r="M49" s="323">
        <f t="shared" si="3"/>
        <v>-0.08953102794883938</v>
      </c>
      <c r="N49" s="319">
        <v>10580</v>
      </c>
      <c r="O49" s="320">
        <v>9925</v>
      </c>
      <c r="P49" s="321">
        <v>37</v>
      </c>
      <c r="Q49" s="320">
        <v>37</v>
      </c>
      <c r="R49" s="321">
        <f t="shared" si="4"/>
        <v>20579</v>
      </c>
      <c r="S49" s="322">
        <f t="shared" si="5"/>
        <v>0.0019256053296009582</v>
      </c>
      <c r="T49" s="333">
        <v>10259</v>
      </c>
      <c r="U49" s="320">
        <v>10742</v>
      </c>
      <c r="V49" s="321"/>
      <c r="W49" s="320"/>
      <c r="X49" s="321">
        <f t="shared" si="6"/>
        <v>21001</v>
      </c>
      <c r="Y49" s="324">
        <f t="shared" si="7"/>
        <v>-0.02009428122470358</v>
      </c>
    </row>
    <row r="50" spans="1:25" ht="19.5" customHeight="1">
      <c r="A50" s="318" t="s">
        <v>314</v>
      </c>
      <c r="B50" s="319">
        <v>430</v>
      </c>
      <c r="C50" s="320">
        <v>422</v>
      </c>
      <c r="D50" s="321">
        <v>0</v>
      </c>
      <c r="E50" s="320">
        <v>0</v>
      </c>
      <c r="F50" s="321">
        <f t="shared" si="0"/>
        <v>852</v>
      </c>
      <c r="G50" s="322">
        <f t="shared" si="1"/>
        <v>0.0008835727034109847</v>
      </c>
      <c r="H50" s="319">
        <v>201</v>
      </c>
      <c r="I50" s="320">
        <v>200</v>
      </c>
      <c r="J50" s="321"/>
      <c r="K50" s="320"/>
      <c r="L50" s="321">
        <f t="shared" si="2"/>
        <v>401</v>
      </c>
      <c r="M50" s="323">
        <f t="shared" si="3"/>
        <v>1.1246882793017456</v>
      </c>
      <c r="N50" s="319">
        <v>3265</v>
      </c>
      <c r="O50" s="320">
        <v>2876</v>
      </c>
      <c r="P50" s="321"/>
      <c r="Q50" s="320"/>
      <c r="R50" s="321">
        <f t="shared" si="4"/>
        <v>6141</v>
      </c>
      <c r="S50" s="322">
        <f t="shared" si="5"/>
        <v>0.0005746218149122642</v>
      </c>
      <c r="T50" s="333">
        <v>1900</v>
      </c>
      <c r="U50" s="320">
        <v>1788</v>
      </c>
      <c r="V50" s="321"/>
      <c r="W50" s="320"/>
      <c r="X50" s="321">
        <f t="shared" si="6"/>
        <v>3688</v>
      </c>
      <c r="Y50" s="324">
        <f t="shared" si="7"/>
        <v>0.6651301518438177</v>
      </c>
    </row>
    <row r="51" spans="1:25" ht="19.5" customHeight="1" thickBot="1">
      <c r="A51" s="318" t="s">
        <v>276</v>
      </c>
      <c r="B51" s="319">
        <v>24187</v>
      </c>
      <c r="C51" s="320">
        <v>25864</v>
      </c>
      <c r="D51" s="321">
        <v>577</v>
      </c>
      <c r="E51" s="320">
        <v>573</v>
      </c>
      <c r="F51" s="321">
        <f t="shared" si="0"/>
        <v>51201</v>
      </c>
      <c r="G51" s="322">
        <f t="shared" si="1"/>
        <v>0.05309836383491295</v>
      </c>
      <c r="H51" s="319">
        <v>21138</v>
      </c>
      <c r="I51" s="320">
        <v>22147</v>
      </c>
      <c r="J51" s="321">
        <v>1440</v>
      </c>
      <c r="K51" s="320">
        <v>3066</v>
      </c>
      <c r="L51" s="321">
        <f t="shared" si="2"/>
        <v>47791</v>
      </c>
      <c r="M51" s="323" t="s">
        <v>45</v>
      </c>
      <c r="N51" s="319">
        <v>251242</v>
      </c>
      <c r="O51" s="320">
        <v>252916</v>
      </c>
      <c r="P51" s="321">
        <v>5628</v>
      </c>
      <c r="Q51" s="320">
        <v>4605</v>
      </c>
      <c r="R51" s="321">
        <f t="shared" si="4"/>
        <v>514391</v>
      </c>
      <c r="S51" s="322">
        <f t="shared" si="5"/>
        <v>0.04813227324450977</v>
      </c>
      <c r="T51" s="333">
        <v>194731</v>
      </c>
      <c r="U51" s="320">
        <v>192441</v>
      </c>
      <c r="V51" s="321">
        <v>13955</v>
      </c>
      <c r="W51" s="320">
        <v>18751</v>
      </c>
      <c r="X51" s="321">
        <f t="shared" si="6"/>
        <v>419878</v>
      </c>
      <c r="Y51" s="324" t="s">
        <v>45</v>
      </c>
    </row>
    <row r="52" spans="1:25" s="145" customFormat="1" ht="19.5" customHeight="1">
      <c r="A52" s="152" t="s">
        <v>54</v>
      </c>
      <c r="B52" s="149">
        <f>SUM(B53:B67)</f>
        <v>56402</v>
      </c>
      <c r="C52" s="148">
        <f>SUM(C53:C67)</f>
        <v>68376</v>
      </c>
      <c r="D52" s="147">
        <f>SUM(D53:D67)</f>
        <v>73</v>
      </c>
      <c r="E52" s="148">
        <f>SUM(E53:E67)</f>
        <v>2</v>
      </c>
      <c r="F52" s="147">
        <f>SUM(B52:E52)</f>
        <v>124853</v>
      </c>
      <c r="G52" s="150">
        <f>F52/$F$9</f>
        <v>0.12947969805043624</v>
      </c>
      <c r="H52" s="149">
        <f>SUM(H53:H67)</f>
        <v>43231</v>
      </c>
      <c r="I52" s="148">
        <f>SUM(I53:I67)</f>
        <v>55118</v>
      </c>
      <c r="J52" s="147">
        <f>SUM(J53:J67)</f>
        <v>19</v>
      </c>
      <c r="K52" s="148">
        <f>SUM(K53:K67)</f>
        <v>0</v>
      </c>
      <c r="L52" s="147">
        <f>SUM(H52:K52)</f>
        <v>98368</v>
      </c>
      <c r="M52" s="151">
        <f>IF(ISERROR(F52/L52-1),"         /0",(F52/L52-1))</f>
        <v>0.2692440631099544</v>
      </c>
      <c r="N52" s="149">
        <f>SUM(N53:N67)</f>
        <v>707790</v>
      </c>
      <c r="O52" s="148">
        <f>SUM(O53:O67)</f>
        <v>663070</v>
      </c>
      <c r="P52" s="147">
        <f>SUM(P53:P67)</f>
        <v>171</v>
      </c>
      <c r="Q52" s="148">
        <f>SUM(Q53:Q67)</f>
        <v>41</v>
      </c>
      <c r="R52" s="147">
        <f>SUM(N52:Q52)</f>
        <v>1371072</v>
      </c>
      <c r="S52" s="150">
        <f>R52/$R$9</f>
        <v>0.12829309249558507</v>
      </c>
      <c r="T52" s="149">
        <f>SUM(T53:T67)</f>
        <v>614500</v>
      </c>
      <c r="U52" s="148">
        <f>SUM(U53:U67)</f>
        <v>580556</v>
      </c>
      <c r="V52" s="147">
        <f>SUM(V53:V67)</f>
        <v>88</v>
      </c>
      <c r="W52" s="148">
        <f>SUM(W53:W67)</f>
        <v>4</v>
      </c>
      <c r="X52" s="147">
        <f>SUM(T52:W52)</f>
        <v>1195148</v>
      </c>
      <c r="Y52" s="146">
        <f>IF(ISERROR(R52/X52-1),"         /0",(R52/X52-1))</f>
        <v>0.14719850595909456</v>
      </c>
    </row>
    <row r="53" spans="1:25" ht="19.5" customHeight="1">
      <c r="A53" s="311" t="s">
        <v>315</v>
      </c>
      <c r="B53" s="312">
        <v>16247</v>
      </c>
      <c r="C53" s="313">
        <v>18745</v>
      </c>
      <c r="D53" s="314">
        <v>0</v>
      </c>
      <c r="E53" s="313">
        <v>0</v>
      </c>
      <c r="F53" s="314">
        <f>SUM(B53:E53)</f>
        <v>34992</v>
      </c>
      <c r="G53" s="315">
        <f>F53/$F$9</f>
        <v>0.03628870426966805</v>
      </c>
      <c r="H53" s="312">
        <v>10895</v>
      </c>
      <c r="I53" s="313">
        <v>11821</v>
      </c>
      <c r="J53" s="314">
        <v>5</v>
      </c>
      <c r="K53" s="313">
        <v>0</v>
      </c>
      <c r="L53" s="314">
        <f>SUM(H53:K53)</f>
        <v>22721</v>
      </c>
      <c r="M53" s="316">
        <f>IF(ISERROR(F53/L53-1),"         /0",(F53/L53-1))</f>
        <v>0.5400730601646053</v>
      </c>
      <c r="N53" s="312">
        <v>169291</v>
      </c>
      <c r="O53" s="313">
        <v>164857</v>
      </c>
      <c r="P53" s="314"/>
      <c r="Q53" s="313"/>
      <c r="R53" s="314">
        <f>SUM(N53:Q53)</f>
        <v>334148</v>
      </c>
      <c r="S53" s="315">
        <f>R53/$R$9</f>
        <v>0.03126668786994028</v>
      </c>
      <c r="T53" s="312">
        <v>179216</v>
      </c>
      <c r="U53" s="313">
        <v>169451</v>
      </c>
      <c r="V53" s="314">
        <v>7</v>
      </c>
      <c r="W53" s="313">
        <v>0</v>
      </c>
      <c r="X53" s="314">
        <f>SUM(T53:W53)</f>
        <v>348674</v>
      </c>
      <c r="Y53" s="317">
        <f>IF(ISERROR(R53/X53-1),"         /0",(R53/X53-1))</f>
        <v>-0.041660691648932824</v>
      </c>
    </row>
    <row r="54" spans="1:25" ht="19.5" customHeight="1">
      <c r="A54" s="318" t="s">
        <v>316</v>
      </c>
      <c r="B54" s="319">
        <v>5073</v>
      </c>
      <c r="C54" s="320">
        <v>6205</v>
      </c>
      <c r="D54" s="321">
        <v>0</v>
      </c>
      <c r="E54" s="320">
        <v>0</v>
      </c>
      <c r="F54" s="321">
        <f>SUM(B54:E54)</f>
        <v>11278</v>
      </c>
      <c r="G54" s="322">
        <f>F54/$F$9</f>
        <v>0.01169593069139564</v>
      </c>
      <c r="H54" s="319">
        <v>3246</v>
      </c>
      <c r="I54" s="320">
        <v>5375</v>
      </c>
      <c r="J54" s="321"/>
      <c r="K54" s="320"/>
      <c r="L54" s="321">
        <f>SUM(H54:K54)</f>
        <v>8621</v>
      </c>
      <c r="M54" s="323">
        <f>IF(ISERROR(F54/L54-1),"         /0",(F54/L54-1))</f>
        <v>0.30820090476742834</v>
      </c>
      <c r="N54" s="319">
        <v>66331</v>
      </c>
      <c r="O54" s="320">
        <v>53468</v>
      </c>
      <c r="P54" s="321">
        <v>3</v>
      </c>
      <c r="Q54" s="320"/>
      <c r="R54" s="321">
        <f>SUM(N54:Q54)</f>
        <v>119802</v>
      </c>
      <c r="S54" s="322">
        <f>R54/$R$9</f>
        <v>0.01121003788798552</v>
      </c>
      <c r="T54" s="319">
        <v>51822</v>
      </c>
      <c r="U54" s="320">
        <v>41919</v>
      </c>
      <c r="V54" s="321"/>
      <c r="W54" s="320"/>
      <c r="X54" s="321">
        <f>SUM(T54:W54)</f>
        <v>93741</v>
      </c>
      <c r="Y54" s="324">
        <f>IF(ISERROR(R54/X54-1),"         /0",(R54/X54-1))</f>
        <v>0.27801068902614645</v>
      </c>
    </row>
    <row r="55" spans="1:25" ht="19.5" customHeight="1">
      <c r="A55" s="318" t="s">
        <v>317</v>
      </c>
      <c r="B55" s="319">
        <v>4642</v>
      </c>
      <c r="C55" s="320">
        <v>5025</v>
      </c>
      <c r="D55" s="321">
        <v>0</v>
      </c>
      <c r="E55" s="320">
        <v>0</v>
      </c>
      <c r="F55" s="321">
        <f>SUM(B55:E55)</f>
        <v>9667</v>
      </c>
      <c r="G55" s="322">
        <f>F55/$F$9</f>
        <v>0.010025231600791067</v>
      </c>
      <c r="H55" s="319">
        <v>3866</v>
      </c>
      <c r="I55" s="320">
        <v>4717</v>
      </c>
      <c r="J55" s="321"/>
      <c r="K55" s="320"/>
      <c r="L55" s="321">
        <f>SUM(H55:K55)</f>
        <v>8583</v>
      </c>
      <c r="M55" s="323">
        <f>IF(ISERROR(F55/L55-1),"         /0",(F55/L55-1))</f>
        <v>0.12629616684143063</v>
      </c>
      <c r="N55" s="319">
        <v>55560</v>
      </c>
      <c r="O55" s="320">
        <v>56474</v>
      </c>
      <c r="P55" s="321"/>
      <c r="Q55" s="320"/>
      <c r="R55" s="321">
        <f>SUM(N55:Q55)</f>
        <v>112034</v>
      </c>
      <c r="S55" s="322">
        <f>R55/$R$9</f>
        <v>0.010483175445673442</v>
      </c>
      <c r="T55" s="319">
        <v>46045</v>
      </c>
      <c r="U55" s="320">
        <v>48511</v>
      </c>
      <c r="V55" s="321"/>
      <c r="W55" s="320"/>
      <c r="X55" s="321">
        <f>SUM(T55:W55)</f>
        <v>94556</v>
      </c>
      <c r="Y55" s="324">
        <f>IF(ISERROR(R55/X55-1),"         /0",(R55/X55-1))</f>
        <v>0.18484284445196497</v>
      </c>
    </row>
    <row r="56" spans="1:25" ht="19.5" customHeight="1">
      <c r="A56" s="318" t="s">
        <v>318</v>
      </c>
      <c r="B56" s="319">
        <v>2865</v>
      </c>
      <c r="C56" s="320">
        <v>4705</v>
      </c>
      <c r="D56" s="321">
        <v>0</v>
      </c>
      <c r="E56" s="320">
        <v>0</v>
      </c>
      <c r="F56" s="321">
        <f>SUM(B56:E56)</f>
        <v>7570</v>
      </c>
      <c r="G56" s="322">
        <f>F56/$F$9</f>
        <v>0.007850522728663326</v>
      </c>
      <c r="H56" s="319">
        <v>2618</v>
      </c>
      <c r="I56" s="320">
        <v>3212</v>
      </c>
      <c r="J56" s="321"/>
      <c r="K56" s="320"/>
      <c r="L56" s="321">
        <f>SUM(H56:K56)</f>
        <v>5830</v>
      </c>
      <c r="M56" s="323">
        <f>IF(ISERROR(F56/L56-1),"         /0",(F56/L56-1))</f>
        <v>0.29845626072041176</v>
      </c>
      <c r="N56" s="319">
        <v>43050</v>
      </c>
      <c r="O56" s="320">
        <v>42411</v>
      </c>
      <c r="P56" s="321"/>
      <c r="Q56" s="320"/>
      <c r="R56" s="321">
        <f>SUM(N56:Q56)</f>
        <v>85461</v>
      </c>
      <c r="S56" s="322">
        <f>R56/$R$9</f>
        <v>0.007996703293310049</v>
      </c>
      <c r="T56" s="319">
        <v>67901</v>
      </c>
      <c r="U56" s="320">
        <v>62961</v>
      </c>
      <c r="V56" s="321"/>
      <c r="W56" s="320"/>
      <c r="X56" s="321">
        <f>SUM(T56:W56)</f>
        <v>130862</v>
      </c>
      <c r="Y56" s="324">
        <f>IF(ISERROR(R56/X56-1),"         /0",(R56/X56-1))</f>
        <v>-0.3469379957512494</v>
      </c>
    </row>
    <row r="57" spans="1:25" ht="19.5" customHeight="1">
      <c r="A57" s="318" t="s">
        <v>319</v>
      </c>
      <c r="B57" s="319">
        <v>2981</v>
      </c>
      <c r="C57" s="320">
        <v>3967</v>
      </c>
      <c r="D57" s="321">
        <v>0</v>
      </c>
      <c r="E57" s="320">
        <v>0</v>
      </c>
      <c r="F57" s="321">
        <f>SUM(B57:E57)</f>
        <v>6948</v>
      </c>
      <c r="G57" s="322">
        <f>F57/$F$9</f>
        <v>0.007205473172886763</v>
      </c>
      <c r="H57" s="319">
        <v>3492</v>
      </c>
      <c r="I57" s="320">
        <v>4575</v>
      </c>
      <c r="J57" s="321"/>
      <c r="K57" s="320"/>
      <c r="L57" s="321">
        <f>SUM(H57:K57)</f>
        <v>8067</v>
      </c>
      <c r="M57" s="323">
        <f>IF(ISERROR(F57/L57-1),"         /0",(F57/L57-1))</f>
        <v>-0.13871327631089625</v>
      </c>
      <c r="N57" s="319">
        <v>45769</v>
      </c>
      <c r="O57" s="320">
        <v>44453</v>
      </c>
      <c r="P57" s="321"/>
      <c r="Q57" s="320"/>
      <c r="R57" s="321">
        <f>SUM(N57:Q57)</f>
        <v>90222</v>
      </c>
      <c r="S57" s="322">
        <f>R57/$R$9</f>
        <v>0.00844219661048922</v>
      </c>
      <c r="T57" s="319">
        <v>66912</v>
      </c>
      <c r="U57" s="320">
        <v>64418</v>
      </c>
      <c r="V57" s="321"/>
      <c r="W57" s="320"/>
      <c r="X57" s="321">
        <f>SUM(T57:W57)</f>
        <v>131330</v>
      </c>
      <c r="Y57" s="324">
        <f>IF(ISERROR(R57/X57-1),"         /0",(R57/X57-1))</f>
        <v>-0.31301302063504155</v>
      </c>
    </row>
    <row r="58" spans="1:25" ht="19.5" customHeight="1">
      <c r="A58" s="318" t="s">
        <v>320</v>
      </c>
      <c r="B58" s="319">
        <v>2964</v>
      </c>
      <c r="C58" s="320">
        <v>3636</v>
      </c>
      <c r="D58" s="321">
        <v>0</v>
      </c>
      <c r="E58" s="320">
        <v>0</v>
      </c>
      <c r="F58" s="321">
        <f>SUM(B58:E58)</f>
        <v>6600</v>
      </c>
      <c r="G58" s="322">
        <f>F58/$F$9</f>
        <v>0.006844577279944248</v>
      </c>
      <c r="H58" s="319">
        <v>2227</v>
      </c>
      <c r="I58" s="320">
        <v>2923</v>
      </c>
      <c r="J58" s="321"/>
      <c r="K58" s="320"/>
      <c r="L58" s="321">
        <f>SUM(H58:K58)</f>
        <v>5150</v>
      </c>
      <c r="M58" s="323">
        <f>IF(ISERROR(F58/L58-1),"         /0",(F58/L58-1))</f>
        <v>0.2815533980582525</v>
      </c>
      <c r="N58" s="319">
        <v>38746</v>
      </c>
      <c r="O58" s="320">
        <v>37006</v>
      </c>
      <c r="P58" s="321">
        <v>4</v>
      </c>
      <c r="Q58" s="320"/>
      <c r="R58" s="321">
        <f>SUM(N58:Q58)</f>
        <v>75756</v>
      </c>
      <c r="S58" s="322">
        <f>R58/$R$9</f>
        <v>0.007088593097295796</v>
      </c>
      <c r="T58" s="319">
        <v>29426</v>
      </c>
      <c r="U58" s="320">
        <v>27474</v>
      </c>
      <c r="V58" s="321"/>
      <c r="W58" s="320"/>
      <c r="X58" s="321">
        <f>SUM(T58:W58)</f>
        <v>56900</v>
      </c>
      <c r="Y58" s="324">
        <f>IF(ISERROR(R58/X58-1),"         /0",(R58/X58-1))</f>
        <v>0.3313884007029877</v>
      </c>
    </row>
    <row r="59" spans="1:25" ht="19.5" customHeight="1">
      <c r="A59" s="318" t="s">
        <v>321</v>
      </c>
      <c r="B59" s="319">
        <v>1669</v>
      </c>
      <c r="C59" s="320">
        <v>2285</v>
      </c>
      <c r="D59" s="321">
        <v>0</v>
      </c>
      <c r="E59" s="320">
        <v>0</v>
      </c>
      <c r="F59" s="321">
        <f>SUM(B59:E59)</f>
        <v>3954</v>
      </c>
      <c r="G59" s="322">
        <f>F59/$F$9</f>
        <v>0.004100524024984781</v>
      </c>
      <c r="H59" s="319">
        <v>1301</v>
      </c>
      <c r="I59" s="320">
        <v>1457</v>
      </c>
      <c r="J59" s="321"/>
      <c r="K59" s="320"/>
      <c r="L59" s="321">
        <f>SUM(H59:K59)</f>
        <v>2758</v>
      </c>
      <c r="M59" s="323">
        <f>IF(ISERROR(F59/L59-1),"         /0",(F59/L59-1))</f>
        <v>0.4336475707034082</v>
      </c>
      <c r="N59" s="319">
        <v>20936</v>
      </c>
      <c r="O59" s="320">
        <v>22327</v>
      </c>
      <c r="P59" s="321">
        <v>0</v>
      </c>
      <c r="Q59" s="320"/>
      <c r="R59" s="321">
        <f>SUM(N59:Q59)</f>
        <v>43263</v>
      </c>
      <c r="S59" s="322">
        <f>R59/$R$9</f>
        <v>0.004048178403932468</v>
      </c>
      <c r="T59" s="319">
        <v>17849</v>
      </c>
      <c r="U59" s="320">
        <v>19944</v>
      </c>
      <c r="V59" s="321"/>
      <c r="W59" s="320"/>
      <c r="X59" s="321">
        <f>SUM(T59:W59)</f>
        <v>37793</v>
      </c>
      <c r="Y59" s="324">
        <f>IF(ISERROR(R59/X59-1),"         /0",(R59/X59-1))</f>
        <v>0.14473579763448252</v>
      </c>
    </row>
    <row r="60" spans="1:25" ht="19.5" customHeight="1">
      <c r="A60" s="318" t="s">
        <v>322</v>
      </c>
      <c r="B60" s="319">
        <v>948</v>
      </c>
      <c r="C60" s="320">
        <v>1579</v>
      </c>
      <c r="D60" s="321">
        <v>42</v>
      </c>
      <c r="E60" s="320">
        <v>0</v>
      </c>
      <c r="F60" s="321">
        <f>SUM(B60:E60)</f>
        <v>2569</v>
      </c>
      <c r="G60" s="322">
        <f>F60/$F$9</f>
        <v>0.002664199853360117</v>
      </c>
      <c r="H60" s="319">
        <v>712</v>
      </c>
      <c r="I60" s="320">
        <v>1600</v>
      </c>
      <c r="J60" s="321">
        <v>6</v>
      </c>
      <c r="K60" s="320"/>
      <c r="L60" s="321">
        <f>SUM(H60:K60)</f>
        <v>2318</v>
      </c>
      <c r="M60" s="323">
        <f>IF(ISERROR(F60/L60-1),"         /0",(F60/L60-1))</f>
        <v>0.10828300258843826</v>
      </c>
      <c r="N60" s="319">
        <v>13134</v>
      </c>
      <c r="O60" s="320">
        <v>10868</v>
      </c>
      <c r="P60" s="321">
        <v>69</v>
      </c>
      <c r="Q60" s="320">
        <v>0</v>
      </c>
      <c r="R60" s="321">
        <f>SUM(N60:Q60)</f>
        <v>24071</v>
      </c>
      <c r="S60" s="322">
        <f>R60/$R$9</f>
        <v>0.002252356571690785</v>
      </c>
      <c r="T60" s="319">
        <v>10659</v>
      </c>
      <c r="U60" s="320">
        <v>10047</v>
      </c>
      <c r="V60" s="321">
        <v>21</v>
      </c>
      <c r="W60" s="320">
        <v>0</v>
      </c>
      <c r="X60" s="321">
        <f>SUM(T60:W60)</f>
        <v>20727</v>
      </c>
      <c r="Y60" s="324">
        <f>IF(ISERROR(R60/X60-1),"         /0",(R60/X60-1))</f>
        <v>0.16133545616828293</v>
      </c>
    </row>
    <row r="61" spans="1:25" ht="19.5" customHeight="1">
      <c r="A61" s="318" t="s">
        <v>323</v>
      </c>
      <c r="B61" s="319">
        <v>542</v>
      </c>
      <c r="C61" s="320">
        <v>830</v>
      </c>
      <c r="D61" s="321">
        <v>0</v>
      </c>
      <c r="E61" s="320">
        <v>0</v>
      </c>
      <c r="F61" s="321">
        <f>SUM(B61:E61)</f>
        <v>1372</v>
      </c>
      <c r="G61" s="322">
        <f>F61/$F$9</f>
        <v>0.0014228424284975013</v>
      </c>
      <c r="H61" s="319">
        <v>45</v>
      </c>
      <c r="I61" s="320">
        <v>46</v>
      </c>
      <c r="J61" s="321"/>
      <c r="K61" s="320"/>
      <c r="L61" s="321">
        <f>SUM(H61:K61)</f>
        <v>91</v>
      </c>
      <c r="M61" s="323">
        <f>IF(ISERROR(F61/L61-1),"         /0",(F61/L61-1))</f>
        <v>14.076923076923077</v>
      </c>
      <c r="N61" s="319">
        <v>5804</v>
      </c>
      <c r="O61" s="320">
        <v>7572</v>
      </c>
      <c r="P61" s="321"/>
      <c r="Q61" s="320"/>
      <c r="R61" s="321">
        <f>SUM(N61:Q61)</f>
        <v>13376</v>
      </c>
      <c r="S61" s="322">
        <f>R61/$R$9</f>
        <v>0.0012516107142593138</v>
      </c>
      <c r="T61" s="319">
        <v>328</v>
      </c>
      <c r="U61" s="320">
        <v>318</v>
      </c>
      <c r="V61" s="321"/>
      <c r="W61" s="320"/>
      <c r="X61" s="321">
        <f>SUM(T61:W61)</f>
        <v>646</v>
      </c>
      <c r="Y61" s="324">
        <f>IF(ISERROR(R61/X61-1),"         /0",(R61/X61-1))</f>
        <v>19.705882352941178</v>
      </c>
    </row>
    <row r="62" spans="1:25" ht="19.5" customHeight="1">
      <c r="A62" s="318" t="s">
        <v>324</v>
      </c>
      <c r="B62" s="319">
        <v>590</v>
      </c>
      <c r="C62" s="320">
        <v>722</v>
      </c>
      <c r="D62" s="321">
        <v>0</v>
      </c>
      <c r="E62" s="320">
        <v>0</v>
      </c>
      <c r="F62" s="321">
        <f>SUM(B62:E62)</f>
        <v>1312</v>
      </c>
      <c r="G62" s="322">
        <f>F62/$F$9</f>
        <v>0.0013606189986798262</v>
      </c>
      <c r="H62" s="319">
        <v>438</v>
      </c>
      <c r="I62" s="320">
        <v>911</v>
      </c>
      <c r="J62" s="321"/>
      <c r="K62" s="320"/>
      <c r="L62" s="321">
        <f>SUM(H62:K62)</f>
        <v>1349</v>
      </c>
      <c r="M62" s="323">
        <f>IF(ISERROR(F62/L62-1),"         /0",(F62/L62-1))</f>
        <v>-0.02742772424017792</v>
      </c>
      <c r="N62" s="319">
        <v>9176</v>
      </c>
      <c r="O62" s="320">
        <v>6853</v>
      </c>
      <c r="P62" s="321"/>
      <c r="Q62" s="320"/>
      <c r="R62" s="321">
        <f>SUM(N62:Q62)</f>
        <v>16029</v>
      </c>
      <c r="S62" s="322">
        <f>R62/$R$9</f>
        <v>0.0014998555725824268</v>
      </c>
      <c r="T62" s="319">
        <v>6561</v>
      </c>
      <c r="U62" s="320">
        <v>5654</v>
      </c>
      <c r="V62" s="321"/>
      <c r="W62" s="320"/>
      <c r="X62" s="321">
        <f>SUM(T62:W62)</f>
        <v>12215</v>
      </c>
      <c r="Y62" s="324">
        <f>IF(ISERROR(R62/X62-1),"         /0",(R62/X62-1))</f>
        <v>0.31223905034793287</v>
      </c>
    </row>
    <row r="63" spans="1:25" ht="19.5" customHeight="1">
      <c r="A63" s="318" t="s">
        <v>325</v>
      </c>
      <c r="B63" s="319">
        <v>572</v>
      </c>
      <c r="C63" s="320">
        <v>507</v>
      </c>
      <c r="D63" s="321">
        <v>2</v>
      </c>
      <c r="E63" s="320">
        <v>0</v>
      </c>
      <c r="F63" s="321">
        <f>SUM(B63:E63)</f>
        <v>1081</v>
      </c>
      <c r="G63" s="322">
        <f>F63/$F$9</f>
        <v>0.0011210587938817775</v>
      </c>
      <c r="H63" s="319">
        <v>472</v>
      </c>
      <c r="I63" s="320">
        <v>364</v>
      </c>
      <c r="J63" s="321"/>
      <c r="K63" s="320"/>
      <c r="L63" s="321">
        <f>SUM(H63:K63)</f>
        <v>836</v>
      </c>
      <c r="M63" s="323">
        <f>IF(ISERROR(F63/L63-1),"         /0",(F63/L63-1))</f>
        <v>0.2930622009569377</v>
      </c>
      <c r="N63" s="319">
        <v>5148</v>
      </c>
      <c r="O63" s="320">
        <v>4170</v>
      </c>
      <c r="P63" s="321">
        <v>9</v>
      </c>
      <c r="Q63" s="320">
        <v>0</v>
      </c>
      <c r="R63" s="321">
        <f>SUM(N63:Q63)</f>
        <v>9327</v>
      </c>
      <c r="S63" s="322">
        <f>R63/$R$9</f>
        <v>0.0008727402162004052</v>
      </c>
      <c r="T63" s="319">
        <v>4518</v>
      </c>
      <c r="U63" s="320">
        <v>3948</v>
      </c>
      <c r="V63" s="321">
        <v>3</v>
      </c>
      <c r="W63" s="320">
        <v>0</v>
      </c>
      <c r="X63" s="321">
        <f>SUM(T63:W63)</f>
        <v>8469</v>
      </c>
      <c r="Y63" s="324">
        <f>IF(ISERROR(R63/X63-1),"         /0",(R63/X63-1))</f>
        <v>0.10131066241586972</v>
      </c>
    </row>
    <row r="64" spans="1:25" ht="19.5" customHeight="1">
      <c r="A64" s="318" t="s">
        <v>326</v>
      </c>
      <c r="B64" s="319">
        <v>387</v>
      </c>
      <c r="C64" s="320">
        <v>520</v>
      </c>
      <c r="D64" s="321">
        <v>0</v>
      </c>
      <c r="E64" s="320">
        <v>0</v>
      </c>
      <c r="F64" s="321">
        <f>SUM(B64:E64)</f>
        <v>907</v>
      </c>
      <c r="G64" s="322">
        <f>F64/$F$9</f>
        <v>0.0009406108474105202</v>
      </c>
      <c r="H64" s="319">
        <v>449</v>
      </c>
      <c r="I64" s="320">
        <v>284</v>
      </c>
      <c r="J64" s="321"/>
      <c r="K64" s="320"/>
      <c r="L64" s="321">
        <f>SUM(H64:K64)</f>
        <v>733</v>
      </c>
      <c r="M64" s="323">
        <f>IF(ISERROR(F64/L64-1),"         /0",(F64/L64-1))</f>
        <v>0.23738062755798084</v>
      </c>
      <c r="N64" s="319">
        <v>6482</v>
      </c>
      <c r="O64" s="320">
        <v>4481</v>
      </c>
      <c r="P64" s="321"/>
      <c r="Q64" s="320"/>
      <c r="R64" s="321">
        <f>SUM(N64:Q64)</f>
        <v>10963</v>
      </c>
      <c r="S64" s="322">
        <f>R64/$R$9</f>
        <v>0.0010258229859767386</v>
      </c>
      <c r="T64" s="319">
        <v>6694</v>
      </c>
      <c r="U64" s="320">
        <v>6150</v>
      </c>
      <c r="V64" s="321"/>
      <c r="W64" s="320"/>
      <c r="X64" s="321">
        <f>SUM(T64:W64)</f>
        <v>12844</v>
      </c>
      <c r="Y64" s="324">
        <f>IF(ISERROR(R64/X64-1),"         /0",(R64/X64-1))</f>
        <v>-0.14644970414201186</v>
      </c>
    </row>
    <row r="65" spans="1:25" ht="19.5" customHeight="1">
      <c r="A65" s="318" t="s">
        <v>327</v>
      </c>
      <c r="B65" s="319">
        <v>415</v>
      </c>
      <c r="C65" s="320">
        <v>458</v>
      </c>
      <c r="D65" s="321">
        <v>0</v>
      </c>
      <c r="E65" s="320">
        <v>0</v>
      </c>
      <c r="F65" s="321">
        <f>SUM(B65:E65)</f>
        <v>873</v>
      </c>
      <c r="G65" s="322">
        <f>F65/$F$9</f>
        <v>0.0009053509038471709</v>
      </c>
      <c r="H65" s="319">
        <v>260</v>
      </c>
      <c r="I65" s="320">
        <v>342</v>
      </c>
      <c r="J65" s="321">
        <v>5</v>
      </c>
      <c r="K65" s="320"/>
      <c r="L65" s="321">
        <f>SUM(H65:K65)</f>
        <v>607</v>
      </c>
      <c r="M65" s="323">
        <f>IF(ISERROR(F65/L65-1),"         /0",(F65/L65-1))</f>
        <v>0.43822075782537073</v>
      </c>
      <c r="N65" s="319">
        <v>5247</v>
      </c>
      <c r="O65" s="320">
        <v>5010</v>
      </c>
      <c r="P65" s="321">
        <v>5</v>
      </c>
      <c r="Q65" s="320">
        <v>0</v>
      </c>
      <c r="R65" s="321">
        <f>SUM(N65:Q65)</f>
        <v>10262</v>
      </c>
      <c r="S65" s="322">
        <f>R65/$R$9</f>
        <v>0.0009602294519833342</v>
      </c>
      <c r="T65" s="319">
        <v>3958</v>
      </c>
      <c r="U65" s="320">
        <v>4029</v>
      </c>
      <c r="V65" s="321">
        <v>23</v>
      </c>
      <c r="W65" s="320">
        <v>0</v>
      </c>
      <c r="X65" s="321">
        <f>SUM(T65:W65)</f>
        <v>8010</v>
      </c>
      <c r="Y65" s="324">
        <f>IF(ISERROR(R65/X65-1),"         /0",(R65/X65-1))</f>
        <v>0.28114856429463164</v>
      </c>
    </row>
    <row r="66" spans="1:25" ht="19.5" customHeight="1">
      <c r="A66" s="318" t="s">
        <v>328</v>
      </c>
      <c r="B66" s="319">
        <v>276</v>
      </c>
      <c r="C66" s="320">
        <v>314</v>
      </c>
      <c r="D66" s="321">
        <v>0</v>
      </c>
      <c r="E66" s="320">
        <v>0</v>
      </c>
      <c r="F66" s="321">
        <f>SUM(B66:E66)</f>
        <v>590</v>
      </c>
      <c r="G66" s="322">
        <f>F66/$F$9</f>
        <v>0.0006118637265404706</v>
      </c>
      <c r="H66" s="319">
        <v>475</v>
      </c>
      <c r="I66" s="320">
        <v>744</v>
      </c>
      <c r="J66" s="321"/>
      <c r="K66" s="320"/>
      <c r="L66" s="321">
        <f>SUM(H66:K66)</f>
        <v>1219</v>
      </c>
      <c r="M66" s="323">
        <f>IF(ISERROR(F66/L66-1),"         /0",(F66/L66-1))</f>
        <v>-0.5159967186218212</v>
      </c>
      <c r="N66" s="319">
        <v>4601</v>
      </c>
      <c r="O66" s="320">
        <v>3468</v>
      </c>
      <c r="P66" s="321"/>
      <c r="Q66" s="320"/>
      <c r="R66" s="321">
        <f>SUM(N66:Q66)</f>
        <v>8069</v>
      </c>
      <c r="S66" s="322">
        <f>R66/$R$9</f>
        <v>0.0007550274262379189</v>
      </c>
      <c r="T66" s="319">
        <v>5379</v>
      </c>
      <c r="U66" s="320">
        <v>6070</v>
      </c>
      <c r="V66" s="321"/>
      <c r="W66" s="320"/>
      <c r="X66" s="321">
        <f>SUM(T66:W66)</f>
        <v>11449</v>
      </c>
      <c r="Y66" s="324">
        <f>IF(ISERROR(R66/X66-1),"         /0",(R66/X66-1))</f>
        <v>-0.2952222901563455</v>
      </c>
    </row>
    <row r="67" spans="1:25" ht="19.5" customHeight="1" thickBot="1">
      <c r="A67" s="318" t="s">
        <v>276</v>
      </c>
      <c r="B67" s="319">
        <v>16231</v>
      </c>
      <c r="C67" s="320">
        <v>18878</v>
      </c>
      <c r="D67" s="321">
        <v>29</v>
      </c>
      <c r="E67" s="320">
        <v>2</v>
      </c>
      <c r="F67" s="321">
        <f>SUM(B67:E67)</f>
        <v>35140</v>
      </c>
      <c r="G67" s="322">
        <f>F67/$F$9</f>
        <v>0.03644218872988498</v>
      </c>
      <c r="H67" s="319">
        <v>12735</v>
      </c>
      <c r="I67" s="320">
        <v>16747</v>
      </c>
      <c r="J67" s="321">
        <v>3</v>
      </c>
      <c r="K67" s="320"/>
      <c r="L67" s="321">
        <f>SUM(H67:K67)</f>
        <v>29485</v>
      </c>
      <c r="M67" s="323">
        <f>IF(ISERROR(F67/L67-1),"         /0",(F67/L67-1))</f>
        <v>0.19179243683228764</v>
      </c>
      <c r="N67" s="319">
        <v>218515</v>
      </c>
      <c r="O67" s="320">
        <v>199652</v>
      </c>
      <c r="P67" s="321">
        <v>81</v>
      </c>
      <c r="Q67" s="320">
        <v>41</v>
      </c>
      <c r="R67" s="321">
        <f>SUM(N67:Q67)</f>
        <v>418289</v>
      </c>
      <c r="S67" s="322">
        <f>R67/$R$9</f>
        <v>0.03913987694802737</v>
      </c>
      <c r="T67" s="319">
        <v>117232</v>
      </c>
      <c r="U67" s="320">
        <v>109662</v>
      </c>
      <c r="V67" s="321">
        <v>34</v>
      </c>
      <c r="W67" s="320">
        <v>4</v>
      </c>
      <c r="X67" s="321">
        <f>SUM(T67:W67)</f>
        <v>226932</v>
      </c>
      <c r="Y67" s="324">
        <f>IF(ISERROR(R67/X67-1),"         /0",(R67/X67-1))</f>
        <v>0.843234977878836</v>
      </c>
    </row>
    <row r="68" spans="1:25" s="145" customFormat="1" ht="19.5" customHeight="1">
      <c r="A68" s="152" t="s">
        <v>53</v>
      </c>
      <c r="B68" s="149">
        <f>SUM(B69:B88)</f>
        <v>151946</v>
      </c>
      <c r="C68" s="148">
        <f>SUM(C69:C88)</f>
        <v>148142</v>
      </c>
      <c r="D68" s="147">
        <f>SUM(D69:D88)</f>
        <v>656</v>
      </c>
      <c r="E68" s="148">
        <f>SUM(E69:E88)</f>
        <v>408</v>
      </c>
      <c r="F68" s="147">
        <f>SUM(B68:E68)</f>
        <v>301152</v>
      </c>
      <c r="G68" s="150">
        <f>F68/$F$9</f>
        <v>0.3123118389408743</v>
      </c>
      <c r="H68" s="149">
        <f>SUM(H69:H88)</f>
        <v>138895</v>
      </c>
      <c r="I68" s="148">
        <f>SUM(I69:I88)</f>
        <v>136668</v>
      </c>
      <c r="J68" s="147">
        <f>SUM(J69:J88)</f>
        <v>1549</v>
      </c>
      <c r="K68" s="148">
        <f>SUM(K69:K88)</f>
        <v>1586</v>
      </c>
      <c r="L68" s="147">
        <f>SUM(H68:K68)</f>
        <v>278698</v>
      </c>
      <c r="M68" s="151">
        <f>IF(ISERROR(F68/L68-1),"         /0",(F68/L68-1))</f>
        <v>0.08056749599925372</v>
      </c>
      <c r="N68" s="149">
        <f>SUM(N69:N88)</f>
        <v>1596083</v>
      </c>
      <c r="O68" s="148">
        <f>SUM(O69:O88)</f>
        <v>1537152</v>
      </c>
      <c r="P68" s="147">
        <f>SUM(P69:P88)</f>
        <v>6813</v>
      </c>
      <c r="Q68" s="148">
        <f>SUM(Q69:Q88)</f>
        <v>6818</v>
      </c>
      <c r="R68" s="147">
        <f>SUM(N68:Q68)</f>
        <v>3146866</v>
      </c>
      <c r="S68" s="150">
        <f>R68/$R$9</f>
        <v>0.29445657909228096</v>
      </c>
      <c r="T68" s="149">
        <f>SUM(T69:T88)</f>
        <v>1427384</v>
      </c>
      <c r="U68" s="148">
        <f>SUM(U69:U88)</f>
        <v>1396681</v>
      </c>
      <c r="V68" s="147">
        <f>SUM(V69:V88)</f>
        <v>30464</v>
      </c>
      <c r="W68" s="148">
        <f>SUM(W69:W88)</f>
        <v>31573</v>
      </c>
      <c r="X68" s="147">
        <f>SUM(T68:W68)</f>
        <v>2886102</v>
      </c>
      <c r="Y68" s="146">
        <f>IF(ISERROR(R68/X68-1),"         /0",(R68/X68-1))</f>
        <v>0.0903516230542094</v>
      </c>
    </row>
    <row r="69" spans="1:25" s="137" customFormat="1" ht="19.5" customHeight="1">
      <c r="A69" s="311" t="s">
        <v>329</v>
      </c>
      <c r="B69" s="312">
        <v>34841</v>
      </c>
      <c r="C69" s="313">
        <v>31716</v>
      </c>
      <c r="D69" s="314">
        <v>185</v>
      </c>
      <c r="E69" s="313">
        <v>146</v>
      </c>
      <c r="F69" s="314">
        <f>SUM(B69:E69)</f>
        <v>66888</v>
      </c>
      <c r="G69" s="315">
        <f>F69/$F$9</f>
        <v>0.06936667956074406</v>
      </c>
      <c r="H69" s="312">
        <v>29393</v>
      </c>
      <c r="I69" s="313">
        <v>26742</v>
      </c>
      <c r="J69" s="314">
        <v>773</v>
      </c>
      <c r="K69" s="313">
        <v>766</v>
      </c>
      <c r="L69" s="314">
        <f>SUM(H69:K69)</f>
        <v>57674</v>
      </c>
      <c r="M69" s="316">
        <f>IF(ISERROR(F69/L69-1),"         /0",(F69/L69-1))</f>
        <v>0.15976003051635046</v>
      </c>
      <c r="N69" s="312">
        <v>357169</v>
      </c>
      <c r="O69" s="313">
        <v>330142</v>
      </c>
      <c r="P69" s="314">
        <v>4237</v>
      </c>
      <c r="Q69" s="313">
        <v>4314</v>
      </c>
      <c r="R69" s="314">
        <f>SUM(N69:Q69)</f>
        <v>695862</v>
      </c>
      <c r="S69" s="315">
        <f>R69/$R$9</f>
        <v>0.06511276426778669</v>
      </c>
      <c r="T69" s="332">
        <v>303190</v>
      </c>
      <c r="U69" s="313">
        <v>288579</v>
      </c>
      <c r="V69" s="314">
        <v>14508</v>
      </c>
      <c r="W69" s="313">
        <v>14672</v>
      </c>
      <c r="X69" s="314">
        <f>SUM(T69:W69)</f>
        <v>620949</v>
      </c>
      <c r="Y69" s="317">
        <f>IF(ISERROR(R69/X69-1),"         /0",(R69/X69-1))</f>
        <v>0.12064275810090686</v>
      </c>
    </row>
    <row r="70" spans="1:25" s="137" customFormat="1" ht="19.5" customHeight="1">
      <c r="A70" s="318" t="s">
        <v>330</v>
      </c>
      <c r="B70" s="319">
        <v>20985</v>
      </c>
      <c r="C70" s="320">
        <v>20653</v>
      </c>
      <c r="D70" s="321">
        <v>0</v>
      </c>
      <c r="E70" s="320">
        <v>0</v>
      </c>
      <c r="F70" s="321">
        <f>SUM(B70:E70)</f>
        <v>41638</v>
      </c>
      <c r="G70" s="322">
        <f>F70/$F$9</f>
        <v>0.04318098617913918</v>
      </c>
      <c r="H70" s="319">
        <v>16759</v>
      </c>
      <c r="I70" s="320">
        <v>17881</v>
      </c>
      <c r="J70" s="321">
        <v>27</v>
      </c>
      <c r="K70" s="320">
        <v>38</v>
      </c>
      <c r="L70" s="321">
        <f>SUM(H70:K70)</f>
        <v>34705</v>
      </c>
      <c r="M70" s="323">
        <f>IF(ISERROR(F70/L70-1),"         /0",(F70/L70-1))</f>
        <v>0.19976948566488972</v>
      </c>
      <c r="N70" s="319">
        <v>209620</v>
      </c>
      <c r="O70" s="320">
        <v>205401</v>
      </c>
      <c r="P70" s="321">
        <v>60</v>
      </c>
      <c r="Q70" s="320">
        <v>0</v>
      </c>
      <c r="R70" s="321">
        <f>SUM(N70:Q70)</f>
        <v>415081</v>
      </c>
      <c r="S70" s="322">
        <f>R70/$R$9</f>
        <v>0.038839699976485516</v>
      </c>
      <c r="T70" s="333">
        <v>191551</v>
      </c>
      <c r="U70" s="320">
        <v>199859</v>
      </c>
      <c r="V70" s="321">
        <v>81</v>
      </c>
      <c r="W70" s="320">
        <v>59</v>
      </c>
      <c r="X70" s="321">
        <f>SUM(T70:W70)</f>
        <v>391550</v>
      </c>
      <c r="Y70" s="324">
        <f>IF(ISERROR(R70/X70-1),"         /0",(R70/X70-1))</f>
        <v>0.06009705018516143</v>
      </c>
    </row>
    <row r="71" spans="1:25" s="137" customFormat="1" ht="19.5" customHeight="1">
      <c r="A71" s="318" t="s">
        <v>331</v>
      </c>
      <c r="B71" s="319">
        <v>17078</v>
      </c>
      <c r="C71" s="320">
        <v>16446</v>
      </c>
      <c r="D71" s="321">
        <v>15</v>
      </c>
      <c r="E71" s="320">
        <v>15</v>
      </c>
      <c r="F71" s="321">
        <f>SUM(B71:E71)</f>
        <v>33554</v>
      </c>
      <c r="G71" s="322">
        <f>F71/$F$9</f>
        <v>0.034797416068371105</v>
      </c>
      <c r="H71" s="319">
        <v>16375</v>
      </c>
      <c r="I71" s="320">
        <v>15272</v>
      </c>
      <c r="J71" s="321"/>
      <c r="K71" s="320"/>
      <c r="L71" s="321">
        <f>SUM(H71:K71)</f>
        <v>31647</v>
      </c>
      <c r="M71" s="323">
        <f>IF(ISERROR(F71/L71-1),"         /0",(F71/L71-1))</f>
        <v>0.060258476316870535</v>
      </c>
      <c r="N71" s="319">
        <v>178443</v>
      </c>
      <c r="O71" s="320">
        <v>170839</v>
      </c>
      <c r="P71" s="321">
        <v>231</v>
      </c>
      <c r="Q71" s="320">
        <v>280</v>
      </c>
      <c r="R71" s="321">
        <f>SUM(N71:Q71)</f>
        <v>349793</v>
      </c>
      <c r="S71" s="322">
        <f>R71/$R$9</f>
        <v>0.032730612034457846</v>
      </c>
      <c r="T71" s="333">
        <v>156934</v>
      </c>
      <c r="U71" s="320">
        <v>147334</v>
      </c>
      <c r="V71" s="321">
        <v>2833</v>
      </c>
      <c r="W71" s="320">
        <v>2851</v>
      </c>
      <c r="X71" s="321">
        <f>SUM(T71:W71)</f>
        <v>309952</v>
      </c>
      <c r="Y71" s="324">
        <f>IF(ISERROR(R71/X71-1),"         /0",(R71/X71-1))</f>
        <v>0.12853925769151342</v>
      </c>
    </row>
    <row r="72" spans="1:25" s="137" customFormat="1" ht="19.5" customHeight="1">
      <c r="A72" s="318" t="s">
        <v>332</v>
      </c>
      <c r="B72" s="319">
        <v>11082</v>
      </c>
      <c r="C72" s="320">
        <v>12109</v>
      </c>
      <c r="D72" s="321">
        <v>174</v>
      </c>
      <c r="E72" s="320">
        <v>0</v>
      </c>
      <c r="F72" s="321">
        <f>SUM(B72:E72)</f>
        <v>23365</v>
      </c>
      <c r="G72" s="322">
        <f>F72/$F$9</f>
        <v>0.024230840628166266</v>
      </c>
      <c r="H72" s="319">
        <v>9701</v>
      </c>
      <c r="I72" s="320">
        <v>10264</v>
      </c>
      <c r="J72" s="321"/>
      <c r="K72" s="320"/>
      <c r="L72" s="321">
        <f>SUM(H72:K72)</f>
        <v>19965</v>
      </c>
      <c r="M72" s="323">
        <f>IF(ISERROR(F72/L72-1),"         /0",(F72/L72-1))</f>
        <v>0.17029802153769102</v>
      </c>
      <c r="N72" s="319">
        <v>100071</v>
      </c>
      <c r="O72" s="320">
        <v>107689</v>
      </c>
      <c r="P72" s="321">
        <v>769</v>
      </c>
      <c r="Q72" s="320">
        <v>596</v>
      </c>
      <c r="R72" s="321">
        <f>SUM(N72:Q72)</f>
        <v>209125</v>
      </c>
      <c r="S72" s="322">
        <f>R72/$R$9</f>
        <v>0.019568113832197892</v>
      </c>
      <c r="T72" s="333">
        <v>103248</v>
      </c>
      <c r="U72" s="320">
        <v>106184</v>
      </c>
      <c r="V72" s="321">
        <v>3664</v>
      </c>
      <c r="W72" s="320">
        <v>4206</v>
      </c>
      <c r="X72" s="321">
        <f>SUM(T72:W72)</f>
        <v>217302</v>
      </c>
      <c r="Y72" s="324">
        <f>IF(ISERROR(R72/X72-1),"         /0",(R72/X72-1))</f>
        <v>-0.03762965826361464</v>
      </c>
    </row>
    <row r="73" spans="1:25" s="137" customFormat="1" ht="19.5" customHeight="1">
      <c r="A73" s="318" t="s">
        <v>333</v>
      </c>
      <c r="B73" s="319">
        <v>8544</v>
      </c>
      <c r="C73" s="320">
        <v>8542</v>
      </c>
      <c r="D73" s="321">
        <v>0</v>
      </c>
      <c r="E73" s="320">
        <v>0</v>
      </c>
      <c r="F73" s="321">
        <f>SUM(B73:E73)</f>
        <v>17086</v>
      </c>
      <c r="G73" s="322">
        <f>F73/$F$9</f>
        <v>0.017719158697746578</v>
      </c>
      <c r="H73" s="319">
        <v>7919</v>
      </c>
      <c r="I73" s="320">
        <v>8369</v>
      </c>
      <c r="J73" s="321">
        <v>710</v>
      </c>
      <c r="K73" s="320">
        <v>728</v>
      </c>
      <c r="L73" s="321">
        <f>SUM(H73:K73)</f>
        <v>17726</v>
      </c>
      <c r="M73" s="323">
        <f>IF(ISERROR(F73/L73-1),"         /0",(F73/L73-1))</f>
        <v>-0.036105156267629446</v>
      </c>
      <c r="N73" s="319">
        <v>105153</v>
      </c>
      <c r="O73" s="320">
        <v>95549</v>
      </c>
      <c r="P73" s="321">
        <v>536</v>
      </c>
      <c r="Q73" s="320">
        <v>661</v>
      </c>
      <c r="R73" s="321">
        <f>SUM(N73:Q73)</f>
        <v>201899</v>
      </c>
      <c r="S73" s="322">
        <f>R73/$R$9</f>
        <v>0.01889196707522736</v>
      </c>
      <c r="T73" s="333">
        <v>99871</v>
      </c>
      <c r="U73" s="320">
        <v>94282</v>
      </c>
      <c r="V73" s="321">
        <v>6767</v>
      </c>
      <c r="W73" s="320">
        <v>6855</v>
      </c>
      <c r="X73" s="321">
        <f>SUM(T73:W73)</f>
        <v>207775</v>
      </c>
      <c r="Y73" s="324">
        <f>IF(ISERROR(R73/X73-1),"         /0",(R73/X73-1))</f>
        <v>-0.028280591986523884</v>
      </c>
    </row>
    <row r="74" spans="1:25" s="137" customFormat="1" ht="19.5" customHeight="1">
      <c r="A74" s="318" t="s">
        <v>334</v>
      </c>
      <c r="B74" s="319">
        <v>5763</v>
      </c>
      <c r="C74" s="320">
        <v>5754</v>
      </c>
      <c r="D74" s="321">
        <v>0</v>
      </c>
      <c r="E74" s="320">
        <v>0</v>
      </c>
      <c r="F74" s="321">
        <f>SUM(B74:E74)</f>
        <v>11517</v>
      </c>
      <c r="G74" s="322">
        <f>F74/$F$9</f>
        <v>0.011943787353502712</v>
      </c>
      <c r="H74" s="319">
        <v>5711</v>
      </c>
      <c r="I74" s="320">
        <v>5572</v>
      </c>
      <c r="J74" s="321"/>
      <c r="K74" s="320"/>
      <c r="L74" s="321">
        <f>SUM(H74:K74)</f>
        <v>11283</v>
      </c>
      <c r="M74" s="323">
        <f>IF(ISERROR(F74/L74-1),"         /0",(F74/L74-1))</f>
        <v>0.020739165115660763</v>
      </c>
      <c r="N74" s="319">
        <v>60753</v>
      </c>
      <c r="O74" s="320">
        <v>60459</v>
      </c>
      <c r="P74" s="321">
        <v>28</v>
      </c>
      <c r="Q74" s="320">
        <v>5</v>
      </c>
      <c r="R74" s="321">
        <f>SUM(N74:Q74)</f>
        <v>121245</v>
      </c>
      <c r="S74" s="322">
        <f>R74/$R$9</f>
        <v>0.011345061382354254</v>
      </c>
      <c r="T74" s="333">
        <v>54888</v>
      </c>
      <c r="U74" s="320">
        <v>58129</v>
      </c>
      <c r="V74" s="321">
        <v>368</v>
      </c>
      <c r="W74" s="320">
        <v>337</v>
      </c>
      <c r="X74" s="321">
        <f>SUM(T74:W74)</f>
        <v>113722</v>
      </c>
      <c r="Y74" s="324">
        <f>IF(ISERROR(R74/X74-1),"         /0",(R74/X74-1))</f>
        <v>0.06615254744024912</v>
      </c>
    </row>
    <row r="75" spans="1:25" s="137" customFormat="1" ht="19.5" customHeight="1">
      <c r="A75" s="318" t="s">
        <v>335</v>
      </c>
      <c r="B75" s="319">
        <v>5858</v>
      </c>
      <c r="C75" s="320">
        <v>5281</v>
      </c>
      <c r="D75" s="321">
        <v>0</v>
      </c>
      <c r="E75" s="320">
        <v>2</v>
      </c>
      <c r="F75" s="321">
        <f>SUM(B75:E75)</f>
        <v>11141</v>
      </c>
      <c r="G75" s="322">
        <f>F75/$F$9</f>
        <v>0.011553853859978615</v>
      </c>
      <c r="H75" s="319">
        <v>4546</v>
      </c>
      <c r="I75" s="320">
        <v>4187</v>
      </c>
      <c r="J75" s="321"/>
      <c r="K75" s="320"/>
      <c r="L75" s="321">
        <f>SUM(H75:K75)</f>
        <v>8733</v>
      </c>
      <c r="M75" s="323">
        <f>IF(ISERROR(F75/L75-1),"         /0",(F75/L75-1))</f>
        <v>0.27573571510362993</v>
      </c>
      <c r="N75" s="319">
        <v>64154</v>
      </c>
      <c r="O75" s="320">
        <v>57478</v>
      </c>
      <c r="P75" s="321">
        <v>1</v>
      </c>
      <c r="Q75" s="320">
        <v>3</v>
      </c>
      <c r="R75" s="321">
        <f>SUM(N75:Q75)</f>
        <v>121636</v>
      </c>
      <c r="S75" s="322">
        <f>R75/$R$9</f>
        <v>0.011381647790045296</v>
      </c>
      <c r="T75" s="333">
        <v>45515</v>
      </c>
      <c r="U75" s="320">
        <v>40469</v>
      </c>
      <c r="V75" s="321">
        <v>5</v>
      </c>
      <c r="W75" s="320">
        <v>8</v>
      </c>
      <c r="X75" s="321">
        <f>SUM(T75:W75)</f>
        <v>85997</v>
      </c>
      <c r="Y75" s="324">
        <f>IF(ISERROR(R75/X75-1),"         /0",(R75/X75-1))</f>
        <v>0.41442143330581294</v>
      </c>
    </row>
    <row r="76" spans="1:25" s="137" customFormat="1" ht="19.5" customHeight="1">
      <c r="A76" s="318" t="s">
        <v>336</v>
      </c>
      <c r="B76" s="319">
        <v>3824</v>
      </c>
      <c r="C76" s="320">
        <v>3840</v>
      </c>
      <c r="D76" s="321">
        <v>0</v>
      </c>
      <c r="E76" s="320">
        <v>0</v>
      </c>
      <c r="F76" s="321">
        <f>SUM(B76:E76)</f>
        <v>7664</v>
      </c>
      <c r="G76" s="322">
        <f>F76/$F$9</f>
        <v>0.007948006102044351</v>
      </c>
      <c r="H76" s="319">
        <v>4506</v>
      </c>
      <c r="I76" s="320">
        <v>4188</v>
      </c>
      <c r="J76" s="321"/>
      <c r="K76" s="320"/>
      <c r="L76" s="321">
        <f>SUM(H76:K76)</f>
        <v>8694</v>
      </c>
      <c r="M76" s="323">
        <f>IF(ISERROR(F76/L76-1),"         /0",(F76/L76-1))</f>
        <v>-0.11847250977685764</v>
      </c>
      <c r="N76" s="319">
        <v>47563</v>
      </c>
      <c r="O76" s="320">
        <v>43750</v>
      </c>
      <c r="P76" s="321">
        <v>3</v>
      </c>
      <c r="Q76" s="320"/>
      <c r="R76" s="321">
        <f>SUM(N76:Q76)</f>
        <v>91316</v>
      </c>
      <c r="S76" s="322">
        <f>R76/$R$9</f>
        <v>0.008544563694924005</v>
      </c>
      <c r="T76" s="333">
        <v>41236</v>
      </c>
      <c r="U76" s="320">
        <v>40156</v>
      </c>
      <c r="V76" s="321">
        <v>12</v>
      </c>
      <c r="W76" s="320">
        <v>0</v>
      </c>
      <c r="X76" s="321">
        <f>SUM(T76:W76)</f>
        <v>81404</v>
      </c>
      <c r="Y76" s="324">
        <f>IF(ISERROR(R76/X76-1),"         /0",(R76/X76-1))</f>
        <v>0.12176305832637224</v>
      </c>
    </row>
    <row r="77" spans="1:25" s="137" customFormat="1" ht="19.5" customHeight="1">
      <c r="A77" s="318" t="s">
        <v>337</v>
      </c>
      <c r="B77" s="319">
        <v>3125</v>
      </c>
      <c r="C77" s="320">
        <v>3515</v>
      </c>
      <c r="D77" s="321">
        <v>171</v>
      </c>
      <c r="E77" s="320">
        <v>174</v>
      </c>
      <c r="F77" s="321">
        <f>SUM(B77:E77)</f>
        <v>6985</v>
      </c>
      <c r="G77" s="322">
        <f>F77/$F$9</f>
        <v>0.007243844287940996</v>
      </c>
      <c r="H77" s="319">
        <v>2374</v>
      </c>
      <c r="I77" s="320">
        <v>2686</v>
      </c>
      <c r="J77" s="321">
        <v>8</v>
      </c>
      <c r="K77" s="320">
        <v>0</v>
      </c>
      <c r="L77" s="321">
        <f>SUM(H77:K77)</f>
        <v>5068</v>
      </c>
      <c r="M77" s="323">
        <f>IF(ISERROR(F77/L77-1),"         /0",(F77/L77-1))</f>
        <v>0.3782557221783742</v>
      </c>
      <c r="N77" s="319">
        <v>33360</v>
      </c>
      <c r="O77" s="320">
        <v>37228</v>
      </c>
      <c r="P77" s="321">
        <v>266</v>
      </c>
      <c r="Q77" s="320">
        <v>271</v>
      </c>
      <c r="R77" s="321">
        <f>SUM(N77:Q77)</f>
        <v>71125</v>
      </c>
      <c r="S77" s="322">
        <f>R77/$R$9</f>
        <v>0.006655264058888583</v>
      </c>
      <c r="T77" s="333">
        <v>22478</v>
      </c>
      <c r="U77" s="320">
        <v>24908</v>
      </c>
      <c r="V77" s="321">
        <v>160</v>
      </c>
      <c r="W77" s="320">
        <v>231</v>
      </c>
      <c r="X77" s="321">
        <f>SUM(T77:W77)</f>
        <v>47777</v>
      </c>
      <c r="Y77" s="324">
        <f>IF(ISERROR(R77/X77-1),"         /0",(R77/X77-1))</f>
        <v>0.4886870251376185</v>
      </c>
    </row>
    <row r="78" spans="1:25" s="137" customFormat="1" ht="19.5" customHeight="1">
      <c r="A78" s="318" t="s">
        <v>338</v>
      </c>
      <c r="B78" s="319">
        <v>3241</v>
      </c>
      <c r="C78" s="320">
        <v>3102</v>
      </c>
      <c r="D78" s="321">
        <v>0</v>
      </c>
      <c r="E78" s="320">
        <v>5</v>
      </c>
      <c r="F78" s="321">
        <f aca="true" t="shared" si="16" ref="F78:F84">SUM(B78:E78)</f>
        <v>6348</v>
      </c>
      <c r="G78" s="322">
        <f aca="true" t="shared" si="17" ref="G78:G84">F78/$F$9</f>
        <v>0.006583238874710013</v>
      </c>
      <c r="H78" s="319">
        <v>2985</v>
      </c>
      <c r="I78" s="320">
        <v>3090</v>
      </c>
      <c r="J78" s="321">
        <v>2</v>
      </c>
      <c r="K78" s="320">
        <v>5</v>
      </c>
      <c r="L78" s="321">
        <f aca="true" t="shared" si="18" ref="L78:L84">SUM(H78:K78)</f>
        <v>6082</v>
      </c>
      <c r="M78" s="323">
        <f aca="true" t="shared" si="19" ref="M78:M84">IF(ISERROR(F78/L78-1),"         /0",(F78/L78-1))</f>
        <v>0.04373561328510367</v>
      </c>
      <c r="N78" s="319">
        <v>29640</v>
      </c>
      <c r="O78" s="320">
        <v>30389</v>
      </c>
      <c r="P78" s="321"/>
      <c r="Q78" s="320">
        <v>75</v>
      </c>
      <c r="R78" s="321">
        <f aca="true" t="shared" si="20" ref="R78:R84">SUM(N78:Q78)</f>
        <v>60104</v>
      </c>
      <c r="S78" s="322">
        <f aca="true" t="shared" si="21" ref="S78:S84">R78/$R$9</f>
        <v>0.0056240139331520484</v>
      </c>
      <c r="T78" s="333">
        <v>21905</v>
      </c>
      <c r="U78" s="320">
        <v>22617</v>
      </c>
      <c r="V78" s="321">
        <v>2</v>
      </c>
      <c r="W78" s="320">
        <v>8</v>
      </c>
      <c r="X78" s="321">
        <f aca="true" t="shared" si="22" ref="X78:X84">SUM(T78:W78)</f>
        <v>44532</v>
      </c>
      <c r="Y78" s="324">
        <f aca="true" t="shared" si="23" ref="Y78:Y84">IF(ISERROR(R78/X78-1),"         /0",(R78/X78-1))</f>
        <v>0.3496811281774903</v>
      </c>
    </row>
    <row r="79" spans="1:25" s="137" customFormat="1" ht="19.5" customHeight="1">
      <c r="A79" s="318" t="s">
        <v>339</v>
      </c>
      <c r="B79" s="319">
        <v>2907</v>
      </c>
      <c r="C79" s="320">
        <v>3005</v>
      </c>
      <c r="D79" s="321">
        <v>0</v>
      </c>
      <c r="E79" s="320">
        <v>0</v>
      </c>
      <c r="F79" s="321">
        <f t="shared" si="16"/>
        <v>5912</v>
      </c>
      <c r="G79" s="322">
        <f t="shared" si="17"/>
        <v>0.006131081951368241</v>
      </c>
      <c r="H79" s="319">
        <v>2925</v>
      </c>
      <c r="I79" s="320">
        <v>3077</v>
      </c>
      <c r="J79" s="321">
        <v>3</v>
      </c>
      <c r="K79" s="320"/>
      <c r="L79" s="321">
        <f t="shared" si="18"/>
        <v>6005</v>
      </c>
      <c r="M79" s="323">
        <f t="shared" si="19"/>
        <v>-0.015487094088259767</v>
      </c>
      <c r="N79" s="319">
        <v>38103</v>
      </c>
      <c r="O79" s="320">
        <v>34281</v>
      </c>
      <c r="P79" s="321">
        <v>2</v>
      </c>
      <c r="Q79" s="320">
        <v>0</v>
      </c>
      <c r="R79" s="321">
        <f t="shared" si="20"/>
        <v>72386</v>
      </c>
      <c r="S79" s="322">
        <f t="shared" si="21"/>
        <v>0.006773257562976576</v>
      </c>
      <c r="T79" s="333">
        <v>35499</v>
      </c>
      <c r="U79" s="320">
        <v>32589</v>
      </c>
      <c r="V79" s="321">
        <v>845</v>
      </c>
      <c r="W79" s="320">
        <v>823</v>
      </c>
      <c r="X79" s="321">
        <f t="shared" si="22"/>
        <v>69756</v>
      </c>
      <c r="Y79" s="324">
        <f t="shared" si="23"/>
        <v>0.037702849934055926</v>
      </c>
    </row>
    <row r="80" spans="1:25" s="137" customFormat="1" ht="19.5" customHeight="1">
      <c r="A80" s="318" t="s">
        <v>340</v>
      </c>
      <c r="B80" s="319">
        <v>2755</v>
      </c>
      <c r="C80" s="320">
        <v>2715</v>
      </c>
      <c r="D80" s="321">
        <v>0</v>
      </c>
      <c r="E80" s="320">
        <v>0</v>
      </c>
      <c r="F80" s="321">
        <f>SUM(B80:E80)</f>
        <v>5470</v>
      </c>
      <c r="G80" s="322">
        <f>F80/$F$9</f>
        <v>0.005672702685044702</v>
      </c>
      <c r="H80" s="319">
        <v>2672</v>
      </c>
      <c r="I80" s="320">
        <v>2400</v>
      </c>
      <c r="J80" s="321"/>
      <c r="K80" s="320">
        <v>0</v>
      </c>
      <c r="L80" s="321">
        <f>SUM(H80:K80)</f>
        <v>5072</v>
      </c>
      <c r="M80" s="323">
        <f>IF(ISERROR(F80/L80-1),"         /0",(F80/L80-1))</f>
        <v>0.07847003154574139</v>
      </c>
      <c r="N80" s="319">
        <v>28966</v>
      </c>
      <c r="O80" s="320">
        <v>28335</v>
      </c>
      <c r="P80" s="321"/>
      <c r="Q80" s="320"/>
      <c r="R80" s="321">
        <f>SUM(N80:Q80)</f>
        <v>57301</v>
      </c>
      <c r="S80" s="322">
        <f>R80/$R$9</f>
        <v>0.005361733368553599</v>
      </c>
      <c r="T80" s="333">
        <v>31937</v>
      </c>
      <c r="U80" s="320">
        <v>27129</v>
      </c>
      <c r="V80" s="321"/>
      <c r="W80" s="320">
        <v>0</v>
      </c>
      <c r="X80" s="321">
        <f>SUM(T80:W80)</f>
        <v>59066</v>
      </c>
      <c r="Y80" s="324">
        <f>IF(ISERROR(R80/X80-1),"         /0",(R80/X80-1))</f>
        <v>-0.029881827108658165</v>
      </c>
    </row>
    <row r="81" spans="1:25" s="137" customFormat="1" ht="19.5" customHeight="1">
      <c r="A81" s="318" t="s">
        <v>341</v>
      </c>
      <c r="B81" s="319">
        <v>2587</v>
      </c>
      <c r="C81" s="320">
        <v>2630</v>
      </c>
      <c r="D81" s="321">
        <v>1</v>
      </c>
      <c r="E81" s="320">
        <v>1</v>
      </c>
      <c r="F81" s="321">
        <f>SUM(B81:E81)</f>
        <v>5219</v>
      </c>
      <c r="G81" s="322">
        <f>F81/$F$9</f>
        <v>0.005412401336974095</v>
      </c>
      <c r="H81" s="319">
        <v>1411</v>
      </c>
      <c r="I81" s="320">
        <v>1850</v>
      </c>
      <c r="J81" s="321"/>
      <c r="K81" s="320"/>
      <c r="L81" s="321">
        <f>SUM(H81:K81)</f>
        <v>3261</v>
      </c>
      <c r="M81" s="323">
        <f>IF(ISERROR(F81/L81-1),"         /0",(F81/L81-1))</f>
        <v>0.6004293161606868</v>
      </c>
      <c r="N81" s="319">
        <v>17054</v>
      </c>
      <c r="O81" s="320">
        <v>19347</v>
      </c>
      <c r="P81" s="321">
        <v>1</v>
      </c>
      <c r="Q81" s="320">
        <v>1</v>
      </c>
      <c r="R81" s="321">
        <f>SUM(N81:Q81)</f>
        <v>36403</v>
      </c>
      <c r="S81" s="322">
        <f>R81/$R$9</f>
        <v>0.003406278770273759</v>
      </c>
      <c r="T81" s="333">
        <v>15768</v>
      </c>
      <c r="U81" s="320">
        <v>18853</v>
      </c>
      <c r="V81" s="321">
        <v>1</v>
      </c>
      <c r="W81" s="320">
        <v>1</v>
      </c>
      <c r="X81" s="321">
        <f>SUM(T81:W81)</f>
        <v>34623</v>
      </c>
      <c r="Y81" s="324">
        <f>IF(ISERROR(R81/X81-1),"         /0",(R81/X81-1))</f>
        <v>0.0514109118216215</v>
      </c>
    </row>
    <row r="82" spans="1:25" s="137" customFormat="1" ht="19.5" customHeight="1">
      <c r="A82" s="318" t="s">
        <v>342</v>
      </c>
      <c r="B82" s="319">
        <v>2405</v>
      </c>
      <c r="C82" s="320">
        <v>2498</v>
      </c>
      <c r="D82" s="321">
        <v>0</v>
      </c>
      <c r="E82" s="320">
        <v>0</v>
      </c>
      <c r="F82" s="321">
        <f>SUM(B82:E82)</f>
        <v>4903</v>
      </c>
      <c r="G82" s="322">
        <f>F82/$F$9</f>
        <v>0.005084691273267674</v>
      </c>
      <c r="H82" s="319">
        <v>2805</v>
      </c>
      <c r="I82" s="320">
        <v>3429</v>
      </c>
      <c r="J82" s="321"/>
      <c r="K82" s="320"/>
      <c r="L82" s="321">
        <f>SUM(H82:K82)</f>
        <v>6234</v>
      </c>
      <c r="M82" s="323">
        <f>IF(ISERROR(F82/L82-1),"         /0",(F82/L82-1))</f>
        <v>-0.21350657683670193</v>
      </c>
      <c r="N82" s="319">
        <v>21359</v>
      </c>
      <c r="O82" s="320">
        <v>24765</v>
      </c>
      <c r="P82" s="321">
        <v>0</v>
      </c>
      <c r="Q82" s="320">
        <v>0</v>
      </c>
      <c r="R82" s="321">
        <f>SUM(N82:Q82)</f>
        <v>46124</v>
      </c>
      <c r="S82" s="322">
        <f>R82/$R$9</f>
        <v>0.004315886108290714</v>
      </c>
      <c r="T82" s="333">
        <v>20737</v>
      </c>
      <c r="U82" s="320">
        <v>28639</v>
      </c>
      <c r="V82" s="321"/>
      <c r="W82" s="320"/>
      <c r="X82" s="321">
        <f>SUM(T82:W82)</f>
        <v>49376</v>
      </c>
      <c r="Y82" s="324">
        <f>IF(ISERROR(R82/X82-1),"         /0",(R82/X82-1))</f>
        <v>-0.06586195722618271</v>
      </c>
    </row>
    <row r="83" spans="1:25" s="137" customFormat="1" ht="19.5" customHeight="1">
      <c r="A83" s="318" t="s">
        <v>343</v>
      </c>
      <c r="B83" s="319">
        <v>2243</v>
      </c>
      <c r="C83" s="320">
        <v>2446</v>
      </c>
      <c r="D83" s="321">
        <v>0</v>
      </c>
      <c r="E83" s="320">
        <v>0</v>
      </c>
      <c r="F83" s="321">
        <f t="shared" si="16"/>
        <v>4689</v>
      </c>
      <c r="G83" s="322">
        <f t="shared" si="17"/>
        <v>0.0048627610402513</v>
      </c>
      <c r="H83" s="319">
        <v>2433</v>
      </c>
      <c r="I83" s="320">
        <v>2504</v>
      </c>
      <c r="J83" s="321">
        <v>0</v>
      </c>
      <c r="K83" s="320">
        <v>16</v>
      </c>
      <c r="L83" s="321">
        <f t="shared" si="18"/>
        <v>4953</v>
      </c>
      <c r="M83" s="323">
        <f t="shared" si="19"/>
        <v>-0.053301029678982426</v>
      </c>
      <c r="N83" s="319">
        <v>25799</v>
      </c>
      <c r="O83" s="320">
        <v>24318</v>
      </c>
      <c r="P83" s="321"/>
      <c r="Q83" s="320"/>
      <c r="R83" s="321">
        <f t="shared" si="20"/>
        <v>50117</v>
      </c>
      <c r="S83" s="322">
        <f t="shared" si="21"/>
        <v>0.004689516609340164</v>
      </c>
      <c r="T83" s="333">
        <v>27120</v>
      </c>
      <c r="U83" s="320">
        <v>26082</v>
      </c>
      <c r="V83" s="321">
        <v>5</v>
      </c>
      <c r="W83" s="320">
        <v>24</v>
      </c>
      <c r="X83" s="321">
        <f t="shared" si="22"/>
        <v>53231</v>
      </c>
      <c r="Y83" s="324">
        <f t="shared" si="23"/>
        <v>-0.058499746388382734</v>
      </c>
    </row>
    <row r="84" spans="1:25" s="137" customFormat="1" ht="19.5" customHeight="1">
      <c r="A84" s="318" t="s">
        <v>344</v>
      </c>
      <c r="B84" s="319">
        <v>1273</v>
      </c>
      <c r="C84" s="320">
        <v>1281</v>
      </c>
      <c r="D84" s="321">
        <v>0</v>
      </c>
      <c r="E84" s="320">
        <v>0</v>
      </c>
      <c r="F84" s="321">
        <f t="shared" si="16"/>
        <v>2554</v>
      </c>
      <c r="G84" s="322">
        <f t="shared" si="17"/>
        <v>0.002648643995905698</v>
      </c>
      <c r="H84" s="319">
        <v>1869</v>
      </c>
      <c r="I84" s="320">
        <v>1820</v>
      </c>
      <c r="J84" s="321"/>
      <c r="K84" s="320"/>
      <c r="L84" s="321">
        <f t="shared" si="18"/>
        <v>3689</v>
      </c>
      <c r="M84" s="323">
        <f t="shared" si="19"/>
        <v>-0.30767145567904586</v>
      </c>
      <c r="N84" s="319">
        <v>15509</v>
      </c>
      <c r="O84" s="320">
        <v>14402</v>
      </c>
      <c r="P84" s="321"/>
      <c r="Q84" s="320"/>
      <c r="R84" s="321">
        <f t="shared" si="20"/>
        <v>29911</v>
      </c>
      <c r="S84" s="322">
        <f t="shared" si="21"/>
        <v>0.0027988134026772082</v>
      </c>
      <c r="T84" s="333">
        <v>19011</v>
      </c>
      <c r="U84" s="320">
        <v>19096</v>
      </c>
      <c r="V84" s="321"/>
      <c r="W84" s="320"/>
      <c r="X84" s="321">
        <f t="shared" si="22"/>
        <v>38107</v>
      </c>
      <c r="Y84" s="324">
        <f t="shared" si="23"/>
        <v>-0.21507859448395306</v>
      </c>
    </row>
    <row r="85" spans="1:25" s="137" customFormat="1" ht="19.5" customHeight="1">
      <c r="A85" s="318" t="s">
        <v>345</v>
      </c>
      <c r="B85" s="319">
        <v>652</v>
      </c>
      <c r="C85" s="320">
        <v>796</v>
      </c>
      <c r="D85" s="321">
        <v>0</v>
      </c>
      <c r="E85" s="320">
        <v>0</v>
      </c>
      <c r="F85" s="321">
        <f>SUM(B85:E85)</f>
        <v>1448</v>
      </c>
      <c r="G85" s="322">
        <f>F85/$F$9</f>
        <v>0.0015016587729332228</v>
      </c>
      <c r="H85" s="319"/>
      <c r="I85" s="320"/>
      <c r="J85" s="321"/>
      <c r="K85" s="320"/>
      <c r="L85" s="321">
        <f>SUM(H85:K85)</f>
        <v>0</v>
      </c>
      <c r="M85" s="323" t="str">
        <f>IF(ISERROR(F85/L85-1),"         /0",(F85/L85-1))</f>
        <v>         /0</v>
      </c>
      <c r="N85" s="319">
        <v>6821</v>
      </c>
      <c r="O85" s="320">
        <v>8108</v>
      </c>
      <c r="P85" s="321"/>
      <c r="Q85" s="320"/>
      <c r="R85" s="321">
        <f>SUM(N85:Q85)</f>
        <v>14929</v>
      </c>
      <c r="S85" s="322">
        <f>R85/$R$9</f>
        <v>0.0013969270598966279</v>
      </c>
      <c r="T85" s="333"/>
      <c r="U85" s="320"/>
      <c r="V85" s="321"/>
      <c r="W85" s="320"/>
      <c r="X85" s="321">
        <f>SUM(T85:W85)</f>
        <v>0</v>
      </c>
      <c r="Y85" s="324" t="str">
        <f>IF(ISERROR(R85/X85-1),"         /0",(R85/X85-1))</f>
        <v>         /0</v>
      </c>
    </row>
    <row r="86" spans="1:25" s="137" customFormat="1" ht="19.5" customHeight="1">
      <c r="A86" s="318" t="s">
        <v>346</v>
      </c>
      <c r="B86" s="319">
        <v>406</v>
      </c>
      <c r="C86" s="320">
        <v>448</v>
      </c>
      <c r="D86" s="321">
        <v>0</v>
      </c>
      <c r="E86" s="320">
        <v>0</v>
      </c>
      <c r="F86" s="321">
        <f>SUM(B86:E86)</f>
        <v>854</v>
      </c>
      <c r="G86" s="322">
        <f>F86/$F$9</f>
        <v>0.0008856468177382405</v>
      </c>
      <c r="H86" s="319">
        <v>359</v>
      </c>
      <c r="I86" s="320">
        <v>437</v>
      </c>
      <c r="J86" s="321"/>
      <c r="K86" s="320"/>
      <c r="L86" s="321">
        <f>SUM(H86:K86)</f>
        <v>796</v>
      </c>
      <c r="M86" s="323">
        <f>IF(ISERROR(F86/L86-1),"         /0",(F86/L86-1))</f>
        <v>0.07286432160804024</v>
      </c>
      <c r="N86" s="319">
        <v>3646</v>
      </c>
      <c r="O86" s="320">
        <v>3799</v>
      </c>
      <c r="P86" s="321"/>
      <c r="Q86" s="320"/>
      <c r="R86" s="321">
        <f>SUM(N86:Q86)</f>
        <v>7445</v>
      </c>
      <c r="S86" s="322">
        <f>R86/$R$9</f>
        <v>0.0006966388881325203</v>
      </c>
      <c r="T86" s="333">
        <v>2863</v>
      </c>
      <c r="U86" s="320">
        <v>2773</v>
      </c>
      <c r="V86" s="321">
        <v>16</v>
      </c>
      <c r="W86" s="320">
        <v>13</v>
      </c>
      <c r="X86" s="321">
        <f>SUM(T86:W86)</f>
        <v>5665</v>
      </c>
      <c r="Y86" s="324">
        <f>IF(ISERROR(R86/X86-1),"         /0",(R86/X86-1))</f>
        <v>0.31421006178287736</v>
      </c>
    </row>
    <row r="87" spans="1:25" s="137" customFormat="1" ht="19.5" customHeight="1">
      <c r="A87" s="318" t="s">
        <v>347</v>
      </c>
      <c r="B87" s="319">
        <v>316</v>
      </c>
      <c r="C87" s="320">
        <v>320</v>
      </c>
      <c r="D87" s="321">
        <v>0</v>
      </c>
      <c r="E87" s="320">
        <v>0</v>
      </c>
      <c r="F87" s="321">
        <f>SUM(B87:E87)</f>
        <v>636</v>
      </c>
      <c r="G87" s="322">
        <f>F87/$F$9</f>
        <v>0.0006595683560673548</v>
      </c>
      <c r="H87" s="319">
        <v>223</v>
      </c>
      <c r="I87" s="320">
        <v>264</v>
      </c>
      <c r="J87" s="321"/>
      <c r="K87" s="320"/>
      <c r="L87" s="321">
        <f>SUM(H87:K87)</f>
        <v>487</v>
      </c>
      <c r="M87" s="323">
        <f>IF(ISERROR(F87/L87-1),"         /0",(F87/L87-1))</f>
        <v>0.30595482546201236</v>
      </c>
      <c r="N87" s="319">
        <v>3266</v>
      </c>
      <c r="O87" s="320">
        <v>3021</v>
      </c>
      <c r="P87" s="321"/>
      <c r="Q87" s="320"/>
      <c r="R87" s="321">
        <f>SUM(N87:Q87)</f>
        <v>6287</v>
      </c>
      <c r="S87" s="322">
        <f>R87/$R$9</f>
        <v>0.0005882832356869248</v>
      </c>
      <c r="T87" s="333">
        <v>2104</v>
      </c>
      <c r="U87" s="320">
        <v>1920</v>
      </c>
      <c r="V87" s="321">
        <v>8</v>
      </c>
      <c r="W87" s="320"/>
      <c r="X87" s="321">
        <f>SUM(T87:W87)</f>
        <v>4032</v>
      </c>
      <c r="Y87" s="324">
        <f>IF(ISERROR(R87/X87-1),"         /0",(R87/X87-1))</f>
        <v>0.5592757936507937</v>
      </c>
    </row>
    <row r="88" spans="1:25" s="137" customFormat="1" ht="19.5" customHeight="1" thickBot="1">
      <c r="A88" s="318" t="s">
        <v>276</v>
      </c>
      <c r="B88" s="319">
        <v>22061</v>
      </c>
      <c r="C88" s="320">
        <v>21045</v>
      </c>
      <c r="D88" s="321">
        <v>110</v>
      </c>
      <c r="E88" s="320">
        <v>65</v>
      </c>
      <c r="F88" s="321">
        <f>SUM(B88:E88)</f>
        <v>43281</v>
      </c>
      <c r="G88" s="322">
        <f>F88/$F$9</f>
        <v>0.044884871098979845</v>
      </c>
      <c r="H88" s="319">
        <v>23929</v>
      </c>
      <c r="I88" s="320">
        <v>22636</v>
      </c>
      <c r="J88" s="321">
        <v>26</v>
      </c>
      <c r="K88" s="320">
        <v>33</v>
      </c>
      <c r="L88" s="321">
        <f>SUM(H88:K88)</f>
        <v>46624</v>
      </c>
      <c r="M88" s="323">
        <f>IF(ISERROR(F88/L88-1),"         /0",(F88/L88-1))</f>
        <v>-0.07170126973232671</v>
      </c>
      <c r="N88" s="319">
        <v>249634</v>
      </c>
      <c r="O88" s="320">
        <v>237852</v>
      </c>
      <c r="P88" s="321">
        <v>679</v>
      </c>
      <c r="Q88" s="320">
        <v>612</v>
      </c>
      <c r="R88" s="321">
        <f>SUM(N88:Q88)</f>
        <v>488777</v>
      </c>
      <c r="S88" s="322">
        <f>R88/$R$9</f>
        <v>0.04573553604093336</v>
      </c>
      <c r="T88" s="333">
        <v>231529</v>
      </c>
      <c r="U88" s="320">
        <v>217083</v>
      </c>
      <c r="V88" s="321">
        <v>1189</v>
      </c>
      <c r="W88" s="320">
        <v>1485</v>
      </c>
      <c r="X88" s="321">
        <f>SUM(T88:W88)</f>
        <v>451286</v>
      </c>
      <c r="Y88" s="324">
        <f>IF(ISERROR(R88/X88-1),"         /0",(R88/X88-1))</f>
        <v>0.08307592081296566</v>
      </c>
    </row>
    <row r="89" spans="1:25" s="145" customFormat="1" ht="19.5" customHeight="1">
      <c r="A89" s="152" t="s">
        <v>52</v>
      </c>
      <c r="B89" s="149">
        <f>SUM(B90:B96)</f>
        <v>10348</v>
      </c>
      <c r="C89" s="148">
        <f>SUM(C90:C96)</f>
        <v>10139</v>
      </c>
      <c r="D89" s="147">
        <f>SUM(D90:D96)</f>
        <v>21</v>
      </c>
      <c r="E89" s="148">
        <f>SUM(E90:E96)</f>
        <v>53</v>
      </c>
      <c r="F89" s="147">
        <f>SUM(B89:E89)</f>
        <v>20561</v>
      </c>
      <c r="G89" s="150">
        <f>F89/$F$9</f>
        <v>0.021322932341353587</v>
      </c>
      <c r="H89" s="149">
        <f>SUM(H90:H96)</f>
        <v>9114</v>
      </c>
      <c r="I89" s="148">
        <f>SUM(I90:I96)</f>
        <v>9857</v>
      </c>
      <c r="J89" s="147">
        <f>SUM(J90:J96)</f>
        <v>21</v>
      </c>
      <c r="K89" s="148">
        <f>SUM(K90:K96)</f>
        <v>31</v>
      </c>
      <c r="L89" s="147">
        <f>SUM(H89:K89)</f>
        <v>19023</v>
      </c>
      <c r="M89" s="151">
        <f>IF(ISERROR(F89/L89-1),"         /0",(F89/L89-1))</f>
        <v>0.08084949797613405</v>
      </c>
      <c r="N89" s="149">
        <f>SUM(N90:N96)</f>
        <v>125061</v>
      </c>
      <c r="O89" s="148">
        <f>SUM(O90:O96)</f>
        <v>125108</v>
      </c>
      <c r="P89" s="147">
        <f>SUM(P90:P96)</f>
        <v>806</v>
      </c>
      <c r="Q89" s="148">
        <f>SUM(Q90:Q96)</f>
        <v>828</v>
      </c>
      <c r="R89" s="147">
        <f>SUM(N89:Q89)</f>
        <v>251803</v>
      </c>
      <c r="S89" s="150">
        <f>R89/$R$9</f>
        <v>0.023561552981656547</v>
      </c>
      <c r="T89" s="149">
        <f>SUM(T90:T96)</f>
        <v>114259</v>
      </c>
      <c r="U89" s="148">
        <f>SUM(U90:U96)</f>
        <v>115505</v>
      </c>
      <c r="V89" s="147">
        <f>SUM(V90:V96)</f>
        <v>469</v>
      </c>
      <c r="W89" s="148">
        <f>SUM(W90:W96)</f>
        <v>608</v>
      </c>
      <c r="X89" s="147">
        <f>SUM(T89:W89)</f>
        <v>230841</v>
      </c>
      <c r="Y89" s="146">
        <f>IF(ISERROR(R89/X89-1),"         /0",(R89/X89-1))</f>
        <v>0.09080709232761941</v>
      </c>
    </row>
    <row r="90" spans="1:25" ht="19.5" customHeight="1">
      <c r="A90" s="311" t="s">
        <v>348</v>
      </c>
      <c r="B90" s="312">
        <v>2687</v>
      </c>
      <c r="C90" s="313">
        <v>2666</v>
      </c>
      <c r="D90" s="314">
        <v>13</v>
      </c>
      <c r="E90" s="313">
        <v>7</v>
      </c>
      <c r="F90" s="314">
        <f>SUM(B90:E90)</f>
        <v>5373</v>
      </c>
      <c r="G90" s="315">
        <f>F90/$F$9</f>
        <v>0.0055721081401727945</v>
      </c>
      <c r="H90" s="312">
        <v>2680</v>
      </c>
      <c r="I90" s="313">
        <v>2725</v>
      </c>
      <c r="J90" s="314"/>
      <c r="K90" s="313"/>
      <c r="L90" s="314">
        <f>SUM(H90:K90)</f>
        <v>5405</v>
      </c>
      <c r="M90" s="316">
        <f>IF(ISERROR(F90/L90-1),"         /0",(F90/L90-1))</f>
        <v>-0.005920444033302497</v>
      </c>
      <c r="N90" s="312">
        <v>41124</v>
      </c>
      <c r="O90" s="313">
        <v>39842</v>
      </c>
      <c r="P90" s="314">
        <v>24</v>
      </c>
      <c r="Q90" s="313">
        <v>18</v>
      </c>
      <c r="R90" s="314">
        <f>SUM(N90:Q90)</f>
        <v>81008</v>
      </c>
      <c r="S90" s="315">
        <f>R90/$R$9</f>
        <v>0.007580029959682902</v>
      </c>
      <c r="T90" s="332">
        <v>39002</v>
      </c>
      <c r="U90" s="313">
        <v>38636</v>
      </c>
      <c r="V90" s="314">
        <v>35</v>
      </c>
      <c r="W90" s="313">
        <v>15</v>
      </c>
      <c r="X90" s="314">
        <f>SUM(T90:W90)</f>
        <v>77688</v>
      </c>
      <c r="Y90" s="317">
        <f>IF(ISERROR(R90/X90-1),"         /0",(R90/X90-1))</f>
        <v>0.042735042735042805</v>
      </c>
    </row>
    <row r="91" spans="1:25" ht="19.5" customHeight="1">
      <c r="A91" s="318" t="s">
        <v>349</v>
      </c>
      <c r="B91" s="319">
        <v>2256</v>
      </c>
      <c r="C91" s="320">
        <v>2465</v>
      </c>
      <c r="D91" s="321">
        <v>2</v>
      </c>
      <c r="E91" s="320">
        <v>2</v>
      </c>
      <c r="F91" s="321">
        <f>SUM(B91:E91)</f>
        <v>4725</v>
      </c>
      <c r="G91" s="322">
        <f>F91/$F$9</f>
        <v>0.0049000950981419045</v>
      </c>
      <c r="H91" s="319">
        <v>2170</v>
      </c>
      <c r="I91" s="320">
        <v>2586</v>
      </c>
      <c r="J91" s="321">
        <v>2</v>
      </c>
      <c r="K91" s="320"/>
      <c r="L91" s="321">
        <f>SUM(H91:K91)</f>
        <v>4758</v>
      </c>
      <c r="M91" s="323">
        <f>IF(ISERROR(F91/L91-1),"         /0",(F91/L91-1))</f>
        <v>-0.0069356872635560896</v>
      </c>
      <c r="N91" s="319">
        <v>26287</v>
      </c>
      <c r="O91" s="320">
        <v>27371</v>
      </c>
      <c r="P91" s="321">
        <v>37</v>
      </c>
      <c r="Q91" s="320">
        <v>45</v>
      </c>
      <c r="R91" s="321">
        <f>SUM(N91:Q91)</f>
        <v>53740</v>
      </c>
      <c r="S91" s="322">
        <f>R91/$R$9</f>
        <v>0.005028525701577117</v>
      </c>
      <c r="T91" s="333">
        <v>23495</v>
      </c>
      <c r="U91" s="320">
        <v>24976</v>
      </c>
      <c r="V91" s="321">
        <v>148</v>
      </c>
      <c r="W91" s="320">
        <v>247</v>
      </c>
      <c r="X91" s="321">
        <f>SUM(T91:W91)</f>
        <v>48866</v>
      </c>
      <c r="Y91" s="324">
        <f>IF(ISERROR(R91/X91-1),"         /0",(R91/X91-1))</f>
        <v>0.09974215200753078</v>
      </c>
    </row>
    <row r="92" spans="1:25" ht="19.5" customHeight="1">
      <c r="A92" s="318" t="s">
        <v>350</v>
      </c>
      <c r="B92" s="319">
        <v>1405</v>
      </c>
      <c r="C92" s="320">
        <v>1230</v>
      </c>
      <c r="D92" s="321">
        <v>0</v>
      </c>
      <c r="E92" s="320">
        <v>0</v>
      </c>
      <c r="F92" s="321">
        <f>SUM(B92:E92)</f>
        <v>2635</v>
      </c>
      <c r="G92" s="322">
        <f>F92/$F$9</f>
        <v>0.0027326456261595597</v>
      </c>
      <c r="H92" s="319">
        <v>1095</v>
      </c>
      <c r="I92" s="320">
        <v>1127</v>
      </c>
      <c r="J92" s="321"/>
      <c r="K92" s="320"/>
      <c r="L92" s="321">
        <f>SUM(H92:K92)</f>
        <v>2222</v>
      </c>
      <c r="M92" s="323">
        <f>IF(ISERROR(F92/L92-1),"         /0",(F92/L92-1))</f>
        <v>0.1858685868586858</v>
      </c>
      <c r="N92" s="319">
        <v>14436</v>
      </c>
      <c r="O92" s="320">
        <v>13764</v>
      </c>
      <c r="P92" s="321">
        <v>6</v>
      </c>
      <c r="Q92" s="320">
        <v>12</v>
      </c>
      <c r="R92" s="321">
        <f>SUM(N92:Q92)</f>
        <v>28218</v>
      </c>
      <c r="S92" s="322">
        <f>R92/$R$9</f>
        <v>0.0026403970645162466</v>
      </c>
      <c r="T92" s="333">
        <v>20085</v>
      </c>
      <c r="U92" s="320">
        <v>20314</v>
      </c>
      <c r="V92" s="321">
        <v>0</v>
      </c>
      <c r="W92" s="320">
        <v>15</v>
      </c>
      <c r="X92" s="321">
        <f>SUM(T92:W92)</f>
        <v>40414</v>
      </c>
      <c r="Y92" s="324">
        <f>IF(ISERROR(R92/X92-1),"         /0",(R92/X92-1))</f>
        <v>-0.30177661206512596</v>
      </c>
    </row>
    <row r="93" spans="1:25" ht="19.5" customHeight="1">
      <c r="A93" s="318" t="s">
        <v>351</v>
      </c>
      <c r="B93" s="319">
        <v>588</v>
      </c>
      <c r="C93" s="320">
        <v>674</v>
      </c>
      <c r="D93" s="321">
        <v>0</v>
      </c>
      <c r="E93" s="320">
        <v>0</v>
      </c>
      <c r="F93" s="321">
        <f>SUM(B93:E93)</f>
        <v>1262</v>
      </c>
      <c r="G93" s="322">
        <f>F93/$F$9</f>
        <v>0.0013087661404984304</v>
      </c>
      <c r="H93" s="319">
        <v>747</v>
      </c>
      <c r="I93" s="320">
        <v>895</v>
      </c>
      <c r="J93" s="321"/>
      <c r="K93" s="320"/>
      <c r="L93" s="321">
        <f>SUM(H93:K93)</f>
        <v>1642</v>
      </c>
      <c r="M93" s="323">
        <f>IF(ISERROR(F93/L93-1),"         /0",(F93/L93-1))</f>
        <v>-0.23142509135200973</v>
      </c>
      <c r="N93" s="319">
        <v>7591</v>
      </c>
      <c r="O93" s="320">
        <v>8845</v>
      </c>
      <c r="P93" s="321">
        <v>6</v>
      </c>
      <c r="Q93" s="320">
        <v>4</v>
      </c>
      <c r="R93" s="321">
        <f>SUM(N93:Q93)</f>
        <v>16446</v>
      </c>
      <c r="S93" s="322">
        <f>R93/$R$9</f>
        <v>0.0015388748360278615</v>
      </c>
      <c r="T93" s="333">
        <v>7131</v>
      </c>
      <c r="U93" s="320">
        <v>8872</v>
      </c>
      <c r="V93" s="321"/>
      <c r="W93" s="320"/>
      <c r="X93" s="321">
        <f>SUM(T93:W93)</f>
        <v>16003</v>
      </c>
      <c r="Y93" s="324">
        <f>IF(ISERROR(R93/X93-1),"         /0",(R93/X93-1))</f>
        <v>0.027682309566956276</v>
      </c>
    </row>
    <row r="94" spans="1:25" ht="19.5" customHeight="1">
      <c r="A94" s="318" t="s">
        <v>352</v>
      </c>
      <c r="B94" s="319">
        <v>511</v>
      </c>
      <c r="C94" s="320">
        <v>459</v>
      </c>
      <c r="D94" s="321">
        <v>0</v>
      </c>
      <c r="E94" s="320">
        <v>0</v>
      </c>
      <c r="F94" s="321">
        <f>SUM(B94:E94)</f>
        <v>970</v>
      </c>
      <c r="G94" s="322">
        <f>F94/$F$9</f>
        <v>0.0010059454487190789</v>
      </c>
      <c r="H94" s="319">
        <v>360</v>
      </c>
      <c r="I94" s="320">
        <v>414</v>
      </c>
      <c r="J94" s="321"/>
      <c r="K94" s="320"/>
      <c r="L94" s="321">
        <f>SUM(H94:K94)</f>
        <v>774</v>
      </c>
      <c r="M94" s="323">
        <f>IF(ISERROR(F94/L94-1),"         /0",(F94/L94-1))</f>
        <v>0.25322997416020665</v>
      </c>
      <c r="N94" s="319">
        <v>4972</v>
      </c>
      <c r="O94" s="320">
        <v>5203</v>
      </c>
      <c r="P94" s="321">
        <v>7</v>
      </c>
      <c r="Q94" s="320"/>
      <c r="R94" s="321">
        <f>SUM(N94:Q94)</f>
        <v>10182</v>
      </c>
      <c r="S94" s="322">
        <f>R94/$R$9</f>
        <v>0.0009527437419698216</v>
      </c>
      <c r="T94" s="333">
        <v>3393</v>
      </c>
      <c r="U94" s="320">
        <v>3178</v>
      </c>
      <c r="V94" s="321">
        <v>150</v>
      </c>
      <c r="W94" s="320">
        <v>150</v>
      </c>
      <c r="X94" s="321">
        <f>SUM(T94:W94)</f>
        <v>6871</v>
      </c>
      <c r="Y94" s="324">
        <f>IF(ISERROR(R94/X94-1),"         /0",(R94/X94-1))</f>
        <v>0.4818803667588416</v>
      </c>
    </row>
    <row r="95" spans="1:25" ht="19.5" customHeight="1">
      <c r="A95" s="318" t="s">
        <v>353</v>
      </c>
      <c r="B95" s="319">
        <v>420</v>
      </c>
      <c r="C95" s="320">
        <v>380</v>
      </c>
      <c r="D95" s="321">
        <v>0</v>
      </c>
      <c r="E95" s="320">
        <v>0</v>
      </c>
      <c r="F95" s="321">
        <f>SUM(B95:E95)</f>
        <v>800</v>
      </c>
      <c r="G95" s="322">
        <f>F95/$F$9</f>
        <v>0.0008296457309023331</v>
      </c>
      <c r="H95" s="319">
        <v>339</v>
      </c>
      <c r="I95" s="320">
        <v>342</v>
      </c>
      <c r="J95" s="321"/>
      <c r="K95" s="320"/>
      <c r="L95" s="321">
        <f>SUM(H95:K95)</f>
        <v>681</v>
      </c>
      <c r="M95" s="323">
        <f>IF(ISERROR(F95/L95-1),"         /0",(F95/L95-1))</f>
        <v>0.1747430249632893</v>
      </c>
      <c r="N95" s="319">
        <v>3828</v>
      </c>
      <c r="O95" s="320">
        <v>3852</v>
      </c>
      <c r="P95" s="321">
        <v>5</v>
      </c>
      <c r="Q95" s="320"/>
      <c r="R95" s="321">
        <f>SUM(N95:Q95)</f>
        <v>7685</v>
      </c>
      <c r="S95" s="322">
        <f>R95/$R$9</f>
        <v>0.0007190960181730582</v>
      </c>
      <c r="T95" s="333">
        <v>2615</v>
      </c>
      <c r="U95" s="320">
        <v>2815</v>
      </c>
      <c r="V95" s="321"/>
      <c r="W95" s="320"/>
      <c r="X95" s="321">
        <f>SUM(T95:W95)</f>
        <v>5430</v>
      </c>
      <c r="Y95" s="324">
        <f>IF(ISERROR(R95/X95-1),"         /0",(R95/X95-1))</f>
        <v>0.4152854511970534</v>
      </c>
    </row>
    <row r="96" spans="1:25" ht="19.5" customHeight="1" thickBot="1">
      <c r="A96" s="318" t="s">
        <v>276</v>
      </c>
      <c r="B96" s="319">
        <v>2481</v>
      </c>
      <c r="C96" s="320">
        <v>2265</v>
      </c>
      <c r="D96" s="321">
        <v>6</v>
      </c>
      <c r="E96" s="320">
        <v>44</v>
      </c>
      <c r="F96" s="321">
        <f>SUM(B96:E96)</f>
        <v>4796</v>
      </c>
      <c r="G96" s="322">
        <f>F96/$F$9</f>
        <v>0.004973726156759487</v>
      </c>
      <c r="H96" s="319">
        <v>1723</v>
      </c>
      <c r="I96" s="320">
        <v>1768</v>
      </c>
      <c r="J96" s="321">
        <v>19</v>
      </c>
      <c r="K96" s="320">
        <v>31</v>
      </c>
      <c r="L96" s="321">
        <f>SUM(H96:K96)</f>
        <v>3541</v>
      </c>
      <c r="M96" s="323">
        <f>IF(ISERROR(F96/L96-1),"         /0",(F96/L96-1))</f>
        <v>0.354419655464558</v>
      </c>
      <c r="N96" s="319">
        <v>26823</v>
      </c>
      <c r="O96" s="320">
        <v>26231</v>
      </c>
      <c r="P96" s="321">
        <v>721</v>
      </c>
      <c r="Q96" s="320">
        <v>749</v>
      </c>
      <c r="R96" s="321">
        <f>SUM(N96:Q96)</f>
        <v>54524</v>
      </c>
      <c r="S96" s="322">
        <f>R96/$R$9</f>
        <v>0.005101885659709542</v>
      </c>
      <c r="T96" s="333">
        <v>18538</v>
      </c>
      <c r="U96" s="320">
        <v>16714</v>
      </c>
      <c r="V96" s="321">
        <v>136</v>
      </c>
      <c r="W96" s="320">
        <v>181</v>
      </c>
      <c r="X96" s="321">
        <f>SUM(T96:W96)</f>
        <v>35569</v>
      </c>
      <c r="Y96" s="324">
        <f>IF(ISERROR(R96/X96-1),"         /0",(R96/X96-1))</f>
        <v>0.5329078692119542</v>
      </c>
    </row>
    <row r="97" spans="1:25" s="137" customFormat="1" ht="19.5" customHeight="1" thickBot="1">
      <c r="A97" s="144" t="s">
        <v>51</v>
      </c>
      <c r="B97" s="141">
        <v>2494</v>
      </c>
      <c r="C97" s="140">
        <v>2100</v>
      </c>
      <c r="D97" s="139">
        <v>0</v>
      </c>
      <c r="E97" s="140">
        <v>0</v>
      </c>
      <c r="F97" s="139">
        <f>SUM(B97:E97)</f>
        <v>4594</v>
      </c>
      <c r="G97" s="142">
        <f>F97/$F$9</f>
        <v>0.0047642406097066475</v>
      </c>
      <c r="H97" s="141">
        <v>3222</v>
      </c>
      <c r="I97" s="140">
        <v>3504</v>
      </c>
      <c r="J97" s="139"/>
      <c r="K97" s="140"/>
      <c r="L97" s="139">
        <f>SUM(H97:K97)</f>
        <v>6726</v>
      </c>
      <c r="M97" s="143">
        <f>IF(ISERROR(F97/L97-1),"         /0",(F97/L97-1))</f>
        <v>-0.31697888789771034</v>
      </c>
      <c r="N97" s="141">
        <v>36481</v>
      </c>
      <c r="O97" s="140">
        <v>31030</v>
      </c>
      <c r="P97" s="139">
        <v>4382</v>
      </c>
      <c r="Q97" s="140">
        <v>9</v>
      </c>
      <c r="R97" s="139">
        <f>SUM(N97:Q97)</f>
        <v>71902</v>
      </c>
      <c r="S97" s="142">
        <f>R97/$R$9</f>
        <v>0.0067279690173948255</v>
      </c>
      <c r="T97" s="141">
        <v>28449</v>
      </c>
      <c r="U97" s="140">
        <v>20820</v>
      </c>
      <c r="V97" s="139">
        <v>17</v>
      </c>
      <c r="W97" s="140">
        <v>9</v>
      </c>
      <c r="X97" s="139">
        <f>SUM(T97:W97)</f>
        <v>49295</v>
      </c>
      <c r="Y97" s="138">
        <f>IF(ISERROR(R97/X97-1),"         /0",(R97/X97-1))</f>
        <v>0.45860634952834967</v>
      </c>
    </row>
    <row r="98" ht="14.25" thickTop="1">
      <c r="A98" s="89"/>
    </row>
    <row r="99" ht="13.5">
      <c r="A99" s="89" t="s">
        <v>50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98:Y65536 M98:M65536 Y3 M3 M5:M8 Y5:Y8">
    <cfRule type="cellIs" priority="1" dxfId="96" operator="lessThan" stopIfTrue="1">
      <formula>0</formula>
    </cfRule>
  </conditionalFormatting>
  <conditionalFormatting sqref="M9:M97 Y9:Y97">
    <cfRule type="cellIs" priority="2" dxfId="96" operator="lessThan" stopIfTrue="1">
      <formula>0</formula>
    </cfRule>
    <cfRule type="cellIs" priority="3" dxfId="98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0" zoomScaleNormal="80" zoomScalePageLayoutView="0" workbookViewId="0" topLeftCell="A1">
      <selection activeCell="M10" sqref="M10:M53"/>
    </sheetView>
  </sheetViews>
  <sheetFormatPr defaultColWidth="8.00390625" defaultRowHeight="15"/>
  <cols>
    <col min="1" max="1" width="19.7109375" style="112" customWidth="1"/>
    <col min="2" max="2" width="11.00390625" style="112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1.57421875" style="112" customWidth="1"/>
    <col min="8" max="8" width="10.28125" style="112" customWidth="1"/>
    <col min="9" max="9" width="10.8515625" style="112" customWidth="1"/>
    <col min="10" max="10" width="8.7109375" style="112" customWidth="1"/>
    <col min="11" max="11" width="9.7109375" style="112" bestFit="1" customWidth="1"/>
    <col min="12" max="12" width="11.00390625" style="112" customWidth="1"/>
    <col min="13" max="13" width="10.7109375" style="112" bestFit="1" customWidth="1"/>
    <col min="14" max="14" width="12.2812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28125" style="112" customWidth="1"/>
    <col min="19" max="19" width="11.28125" style="112" bestFit="1" customWidth="1"/>
    <col min="20" max="21" width="12.2812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653" t="s">
        <v>61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5"/>
    </row>
    <row r="4" spans="1:25" ht="21" customHeight="1" thickBot="1">
      <c r="A4" s="662" t="s">
        <v>60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4"/>
    </row>
    <row r="5" spans="1:25" s="164" customFormat="1" ht="17.25" customHeight="1" thickBot="1" thickTop="1">
      <c r="A5" s="596" t="s">
        <v>59</v>
      </c>
      <c r="B5" s="646" t="s">
        <v>34</v>
      </c>
      <c r="C5" s="647"/>
      <c r="D5" s="647"/>
      <c r="E5" s="647"/>
      <c r="F5" s="647"/>
      <c r="G5" s="647"/>
      <c r="H5" s="647"/>
      <c r="I5" s="647"/>
      <c r="J5" s="648"/>
      <c r="K5" s="648"/>
      <c r="L5" s="648"/>
      <c r="M5" s="649"/>
      <c r="N5" s="646" t="s">
        <v>33</v>
      </c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50"/>
    </row>
    <row r="6" spans="1:25" s="130" customFormat="1" ht="26.25" customHeight="1">
      <c r="A6" s="597"/>
      <c r="B6" s="665" t="s">
        <v>152</v>
      </c>
      <c r="C6" s="666"/>
      <c r="D6" s="666"/>
      <c r="E6" s="666"/>
      <c r="F6" s="666"/>
      <c r="G6" s="643" t="s">
        <v>32</v>
      </c>
      <c r="H6" s="665" t="s">
        <v>153</v>
      </c>
      <c r="I6" s="666"/>
      <c r="J6" s="666"/>
      <c r="K6" s="666"/>
      <c r="L6" s="666"/>
      <c r="M6" s="640" t="s">
        <v>31</v>
      </c>
      <c r="N6" s="665" t="s">
        <v>154</v>
      </c>
      <c r="O6" s="666"/>
      <c r="P6" s="666"/>
      <c r="Q6" s="666"/>
      <c r="R6" s="666"/>
      <c r="S6" s="643" t="s">
        <v>32</v>
      </c>
      <c r="T6" s="665" t="s">
        <v>155</v>
      </c>
      <c r="U6" s="666"/>
      <c r="V6" s="666"/>
      <c r="W6" s="666"/>
      <c r="X6" s="666"/>
      <c r="Y6" s="656" t="s">
        <v>31</v>
      </c>
    </row>
    <row r="7" spans="1:25" s="125" customFormat="1" ht="26.25" customHeight="1">
      <c r="A7" s="598"/>
      <c r="B7" s="661" t="s">
        <v>20</v>
      </c>
      <c r="C7" s="660"/>
      <c r="D7" s="659" t="s">
        <v>19</v>
      </c>
      <c r="E7" s="660"/>
      <c r="F7" s="651" t="s">
        <v>15</v>
      </c>
      <c r="G7" s="644"/>
      <c r="H7" s="661" t="s">
        <v>20</v>
      </c>
      <c r="I7" s="660"/>
      <c r="J7" s="659" t="s">
        <v>19</v>
      </c>
      <c r="K7" s="660"/>
      <c r="L7" s="651" t="s">
        <v>15</v>
      </c>
      <c r="M7" s="641"/>
      <c r="N7" s="661" t="s">
        <v>20</v>
      </c>
      <c r="O7" s="660"/>
      <c r="P7" s="659" t="s">
        <v>19</v>
      </c>
      <c r="Q7" s="660"/>
      <c r="R7" s="651" t="s">
        <v>15</v>
      </c>
      <c r="S7" s="644"/>
      <c r="T7" s="661" t="s">
        <v>20</v>
      </c>
      <c r="U7" s="660"/>
      <c r="V7" s="659" t="s">
        <v>19</v>
      </c>
      <c r="W7" s="660"/>
      <c r="X7" s="651" t="s">
        <v>15</v>
      </c>
      <c r="Y7" s="657"/>
    </row>
    <row r="8" spans="1:25" s="160" customFormat="1" ht="27.75" thickBot="1">
      <c r="A8" s="599"/>
      <c r="B8" s="163" t="s">
        <v>17</v>
      </c>
      <c r="C8" s="161" t="s">
        <v>16</v>
      </c>
      <c r="D8" s="162" t="s">
        <v>17</v>
      </c>
      <c r="E8" s="161" t="s">
        <v>16</v>
      </c>
      <c r="F8" s="652"/>
      <c r="G8" s="645"/>
      <c r="H8" s="163" t="s">
        <v>17</v>
      </c>
      <c r="I8" s="161" t="s">
        <v>16</v>
      </c>
      <c r="J8" s="162" t="s">
        <v>17</v>
      </c>
      <c r="K8" s="161" t="s">
        <v>16</v>
      </c>
      <c r="L8" s="652"/>
      <c r="M8" s="642"/>
      <c r="N8" s="163" t="s">
        <v>17</v>
      </c>
      <c r="O8" s="161" t="s">
        <v>16</v>
      </c>
      <c r="P8" s="162" t="s">
        <v>17</v>
      </c>
      <c r="Q8" s="161" t="s">
        <v>16</v>
      </c>
      <c r="R8" s="652"/>
      <c r="S8" s="645"/>
      <c r="T8" s="163" t="s">
        <v>17</v>
      </c>
      <c r="U8" s="161" t="s">
        <v>16</v>
      </c>
      <c r="V8" s="162" t="s">
        <v>17</v>
      </c>
      <c r="W8" s="161" t="s">
        <v>16</v>
      </c>
      <c r="X8" s="652"/>
      <c r="Y8" s="658"/>
    </row>
    <row r="9" spans="1:25" s="153" customFormat="1" ht="18" customHeight="1" thickBot="1" thickTop="1">
      <c r="A9" s="700" t="s">
        <v>22</v>
      </c>
      <c r="B9" s="701">
        <f>B10+B14+B25+B39+B49+B54</f>
        <v>477852</v>
      </c>
      <c r="C9" s="702">
        <f>C10+C14+C25+C39+C49+C54</f>
        <v>483765</v>
      </c>
      <c r="D9" s="703">
        <f>D10+D14+D25+D39+D49+D54</f>
        <v>1452</v>
      </c>
      <c r="E9" s="704">
        <f>E10+E14+E25+E39+E49+E54</f>
        <v>1198</v>
      </c>
      <c r="F9" s="705">
        <f aca="true" t="shared" si="0" ref="F9:F54">SUM(B9:E9)</f>
        <v>964267</v>
      </c>
      <c r="G9" s="706">
        <f aca="true" t="shared" si="1" ref="G9:G54">F9/$F$9</f>
        <v>1</v>
      </c>
      <c r="H9" s="701">
        <f>H10+H14+H25+H39+H49+H54</f>
        <v>447950</v>
      </c>
      <c r="I9" s="702">
        <f>I10+I14+I25+I39+I49+I54</f>
        <v>459962</v>
      </c>
      <c r="J9" s="703">
        <f>J10+J14+J25+J39+J49+J54</f>
        <v>3067</v>
      </c>
      <c r="K9" s="704">
        <f>K10+K14+K25+K39+K49+K54</f>
        <v>4722</v>
      </c>
      <c r="L9" s="705">
        <f aca="true" t="shared" si="2" ref="L9:L54">SUM(H9:K9)</f>
        <v>915701</v>
      </c>
      <c r="M9" s="707">
        <f aca="true" t="shared" si="3" ref="M9:M54">IF(ISERROR(F9/L9-1),"         /0",(F9/L9-1))</f>
        <v>0.05303696293877591</v>
      </c>
      <c r="N9" s="701">
        <f>N10+N14+N25+N39+N49+N54</f>
        <v>5415419</v>
      </c>
      <c r="O9" s="702">
        <f>O10+O14+O25+O39+O49+O54</f>
        <v>5235216</v>
      </c>
      <c r="P9" s="703">
        <f>P10+P14+P25+P39+P49+P54</f>
        <v>20706</v>
      </c>
      <c r="Q9" s="704">
        <f>Q10+Q14+Q25+Q39+Q49+Q54</f>
        <v>15688</v>
      </c>
      <c r="R9" s="705">
        <f aca="true" t="shared" si="4" ref="R9:R54">SUM(N9:Q9)</f>
        <v>10687029</v>
      </c>
      <c r="S9" s="706">
        <f aca="true" t="shared" si="5" ref="S9:S54">R9/$R$9</f>
        <v>1</v>
      </c>
      <c r="T9" s="701">
        <f>T10+T14+T25+T39+T49+T54</f>
        <v>4970886</v>
      </c>
      <c r="U9" s="702">
        <f>U10+U14+U25+U39+U49+U54</f>
        <v>4876648</v>
      </c>
      <c r="V9" s="703">
        <f>V10+V14+V25+V39+V49+V54</f>
        <v>46657</v>
      </c>
      <c r="W9" s="704">
        <f>W10+W14+W25+W39+W49+W54</f>
        <v>52500</v>
      </c>
      <c r="X9" s="705">
        <f aca="true" t="shared" si="6" ref="X9:X54">SUM(T9:W9)</f>
        <v>9946691</v>
      </c>
      <c r="Y9" s="708">
        <f>IF(ISERROR(R9/X9-1),"         /0",(R9/X9-1))</f>
        <v>0.0744305819895279</v>
      </c>
    </row>
    <row r="10" spans="1:25" s="174" customFormat="1" ht="19.5" customHeight="1">
      <c r="A10" s="183" t="s">
        <v>56</v>
      </c>
      <c r="B10" s="180">
        <f>SUM(B11:B13)</f>
        <v>128692</v>
      </c>
      <c r="C10" s="179">
        <f>SUM(C11:C13)</f>
        <v>131134</v>
      </c>
      <c r="D10" s="178">
        <f>SUM(D11:D13)</f>
        <v>51</v>
      </c>
      <c r="E10" s="177">
        <f>SUM(E11:E13)</f>
        <v>7</v>
      </c>
      <c r="F10" s="176">
        <f t="shared" si="0"/>
        <v>259884</v>
      </c>
      <c r="G10" s="181">
        <f t="shared" si="1"/>
        <v>0.2695145639122774</v>
      </c>
      <c r="H10" s="180">
        <f>SUM(H11:H13)</f>
        <v>131927</v>
      </c>
      <c r="I10" s="179">
        <f>SUM(I11:I13)</f>
        <v>134398</v>
      </c>
      <c r="J10" s="178">
        <f>SUM(J11:J13)</f>
        <v>37</v>
      </c>
      <c r="K10" s="177">
        <f>SUM(K11:K13)</f>
        <v>29</v>
      </c>
      <c r="L10" s="176">
        <f t="shared" si="2"/>
        <v>266391</v>
      </c>
      <c r="M10" s="182">
        <f t="shared" si="3"/>
        <v>-0.024426500895300518</v>
      </c>
      <c r="N10" s="180">
        <f>SUM(N11:N13)</f>
        <v>1597390</v>
      </c>
      <c r="O10" s="179">
        <f>SUM(O11:O13)</f>
        <v>1535115</v>
      </c>
      <c r="P10" s="178">
        <f>SUM(P11:P13)</f>
        <v>1759</v>
      </c>
      <c r="Q10" s="177">
        <f>SUM(Q11:Q13)</f>
        <v>2357</v>
      </c>
      <c r="R10" s="176">
        <f t="shared" si="4"/>
        <v>3136621</v>
      </c>
      <c r="S10" s="181">
        <f t="shared" si="5"/>
        <v>0.2934979403536755</v>
      </c>
      <c r="T10" s="180">
        <f>SUM(T11:T13)</f>
        <v>1491048</v>
      </c>
      <c r="U10" s="179">
        <f>SUM(U11:U13)</f>
        <v>1471090</v>
      </c>
      <c r="V10" s="178">
        <f>SUM(V11:V13)</f>
        <v>728</v>
      </c>
      <c r="W10" s="177">
        <f>SUM(W11:W13)</f>
        <v>422</v>
      </c>
      <c r="X10" s="176">
        <f t="shared" si="6"/>
        <v>2963288</v>
      </c>
      <c r="Y10" s="230">
        <f aca="true" t="shared" si="7" ref="Y10:Y54">IF(ISERROR(R10/X10-1),"         /0",IF(R10/X10&gt;5,"  *  ",(R10/X10-1)))</f>
        <v>0.058493470766256994</v>
      </c>
    </row>
    <row r="11" spans="1:25" ht="19.5" customHeight="1">
      <c r="A11" s="311" t="s">
        <v>354</v>
      </c>
      <c r="B11" s="312">
        <v>122321</v>
      </c>
      <c r="C11" s="313">
        <v>123901</v>
      </c>
      <c r="D11" s="314">
        <v>51</v>
      </c>
      <c r="E11" s="335">
        <v>7</v>
      </c>
      <c r="F11" s="336">
        <f t="shared" si="0"/>
        <v>246280</v>
      </c>
      <c r="G11" s="315">
        <f t="shared" si="1"/>
        <v>0.25540643825828324</v>
      </c>
      <c r="H11" s="312">
        <v>127474</v>
      </c>
      <c r="I11" s="313">
        <v>129180</v>
      </c>
      <c r="J11" s="314">
        <v>37</v>
      </c>
      <c r="K11" s="335">
        <v>29</v>
      </c>
      <c r="L11" s="336">
        <f t="shared" si="2"/>
        <v>256720</v>
      </c>
      <c r="M11" s="337">
        <f t="shared" si="3"/>
        <v>-0.04066687441570582</v>
      </c>
      <c r="N11" s="312">
        <v>1525749</v>
      </c>
      <c r="O11" s="313">
        <v>1467807</v>
      </c>
      <c r="P11" s="314">
        <v>1741</v>
      </c>
      <c r="Q11" s="335">
        <v>2345</v>
      </c>
      <c r="R11" s="336">
        <f t="shared" si="4"/>
        <v>2997642</v>
      </c>
      <c r="S11" s="315">
        <f t="shared" si="5"/>
        <v>0.2804934842040758</v>
      </c>
      <c r="T11" s="332">
        <v>1429226</v>
      </c>
      <c r="U11" s="313">
        <v>1414766</v>
      </c>
      <c r="V11" s="314">
        <v>720</v>
      </c>
      <c r="W11" s="335">
        <v>414</v>
      </c>
      <c r="X11" s="336">
        <f t="shared" si="6"/>
        <v>2845126</v>
      </c>
      <c r="Y11" s="317">
        <f t="shared" si="7"/>
        <v>0.05360606173505156</v>
      </c>
    </row>
    <row r="12" spans="1:25" ht="19.5" customHeight="1">
      <c r="A12" s="318" t="s">
        <v>355</v>
      </c>
      <c r="B12" s="319">
        <v>3717</v>
      </c>
      <c r="C12" s="320">
        <v>4849</v>
      </c>
      <c r="D12" s="321">
        <v>0</v>
      </c>
      <c r="E12" s="338">
        <v>0</v>
      </c>
      <c r="F12" s="339">
        <f t="shared" si="0"/>
        <v>8566</v>
      </c>
      <c r="G12" s="322">
        <f t="shared" si="1"/>
        <v>0.008883431663636731</v>
      </c>
      <c r="H12" s="319">
        <v>2359</v>
      </c>
      <c r="I12" s="320">
        <v>3242</v>
      </c>
      <c r="J12" s="321"/>
      <c r="K12" s="338"/>
      <c r="L12" s="339">
        <f t="shared" si="2"/>
        <v>5601</v>
      </c>
      <c r="M12" s="340">
        <f t="shared" si="3"/>
        <v>0.5293697554008212</v>
      </c>
      <c r="N12" s="319">
        <v>48625</v>
      </c>
      <c r="O12" s="320">
        <v>44785</v>
      </c>
      <c r="P12" s="321">
        <v>4</v>
      </c>
      <c r="Q12" s="338">
        <v>0</v>
      </c>
      <c r="R12" s="339">
        <f t="shared" si="4"/>
        <v>93414</v>
      </c>
      <c r="S12" s="322">
        <f t="shared" si="5"/>
        <v>0.008740876440028375</v>
      </c>
      <c r="T12" s="333">
        <v>41997</v>
      </c>
      <c r="U12" s="320">
        <v>36490</v>
      </c>
      <c r="V12" s="321"/>
      <c r="W12" s="338"/>
      <c r="X12" s="339">
        <f t="shared" si="6"/>
        <v>78487</v>
      </c>
      <c r="Y12" s="324">
        <f t="shared" si="7"/>
        <v>0.19018436174143494</v>
      </c>
    </row>
    <row r="13" spans="1:25" ht="19.5" customHeight="1" thickBot="1">
      <c r="A13" s="325" t="s">
        <v>356</v>
      </c>
      <c r="B13" s="326">
        <v>2654</v>
      </c>
      <c r="C13" s="327">
        <v>2384</v>
      </c>
      <c r="D13" s="328">
        <v>0</v>
      </c>
      <c r="E13" s="341">
        <v>0</v>
      </c>
      <c r="F13" s="342">
        <f t="shared" si="0"/>
        <v>5038</v>
      </c>
      <c r="G13" s="329">
        <f t="shared" si="1"/>
        <v>0.005224693990357443</v>
      </c>
      <c r="H13" s="326">
        <v>2094</v>
      </c>
      <c r="I13" s="327">
        <v>1976</v>
      </c>
      <c r="J13" s="328">
        <v>0</v>
      </c>
      <c r="K13" s="341">
        <v>0</v>
      </c>
      <c r="L13" s="342">
        <f t="shared" si="2"/>
        <v>4070</v>
      </c>
      <c r="M13" s="343">
        <f t="shared" si="3"/>
        <v>0.23783783783783785</v>
      </c>
      <c r="N13" s="326">
        <v>23016</v>
      </c>
      <c r="O13" s="327">
        <v>22523</v>
      </c>
      <c r="P13" s="328">
        <v>14</v>
      </c>
      <c r="Q13" s="341">
        <v>12</v>
      </c>
      <c r="R13" s="342">
        <f t="shared" si="4"/>
        <v>45565</v>
      </c>
      <c r="S13" s="329">
        <f t="shared" si="5"/>
        <v>0.004263579709571294</v>
      </c>
      <c r="T13" s="334">
        <v>19825</v>
      </c>
      <c r="U13" s="327">
        <v>19834</v>
      </c>
      <c r="V13" s="328">
        <v>8</v>
      </c>
      <c r="W13" s="341">
        <v>8</v>
      </c>
      <c r="X13" s="342">
        <f t="shared" si="6"/>
        <v>39675</v>
      </c>
      <c r="Y13" s="331">
        <f t="shared" si="7"/>
        <v>0.14845620667926895</v>
      </c>
    </row>
    <row r="14" spans="1:25" s="174" customFormat="1" ht="19.5" customHeight="1">
      <c r="A14" s="183" t="s">
        <v>55</v>
      </c>
      <c r="B14" s="180">
        <f>SUM(B15:B24)</f>
        <v>127970</v>
      </c>
      <c r="C14" s="179">
        <f>SUM(C15:C24)</f>
        <v>123874</v>
      </c>
      <c r="D14" s="178">
        <f>SUM(D15:D24)</f>
        <v>651</v>
      </c>
      <c r="E14" s="177">
        <f>SUM(E15:E24)</f>
        <v>728</v>
      </c>
      <c r="F14" s="176">
        <f t="shared" si="0"/>
        <v>253223</v>
      </c>
      <c r="G14" s="181">
        <f t="shared" si="1"/>
        <v>0.26260672614535185</v>
      </c>
      <c r="H14" s="180">
        <f>SUM(H15:H24)</f>
        <v>121561</v>
      </c>
      <c r="I14" s="179">
        <f>SUM(I15:I24)</f>
        <v>120417</v>
      </c>
      <c r="J14" s="178">
        <f>SUM(J15:J24)</f>
        <v>1441</v>
      </c>
      <c r="K14" s="177">
        <f>SUM(K15:K24)</f>
        <v>3076</v>
      </c>
      <c r="L14" s="176">
        <f t="shared" si="2"/>
        <v>246495</v>
      </c>
      <c r="M14" s="182">
        <f t="shared" si="3"/>
        <v>0.027294671291506978</v>
      </c>
      <c r="N14" s="180">
        <f>SUM(N15:N24)</f>
        <v>1352614</v>
      </c>
      <c r="O14" s="179">
        <f>SUM(O15:O24)</f>
        <v>1343741</v>
      </c>
      <c r="P14" s="178">
        <f>SUM(P15:P24)</f>
        <v>6775</v>
      </c>
      <c r="Q14" s="177">
        <f>SUM(Q15:Q24)</f>
        <v>5635</v>
      </c>
      <c r="R14" s="176">
        <f t="shared" si="4"/>
        <v>2708765</v>
      </c>
      <c r="S14" s="181">
        <f t="shared" si="5"/>
        <v>0.25346286605940715</v>
      </c>
      <c r="T14" s="180">
        <f>SUM(T15:T24)</f>
        <v>1295246</v>
      </c>
      <c r="U14" s="179">
        <f>SUM(U15:U24)</f>
        <v>1291996</v>
      </c>
      <c r="V14" s="178">
        <f>SUM(V15:V24)</f>
        <v>14891</v>
      </c>
      <c r="W14" s="177">
        <f>SUM(W15:W24)</f>
        <v>19884</v>
      </c>
      <c r="X14" s="176">
        <f t="shared" si="6"/>
        <v>2622017</v>
      </c>
      <c r="Y14" s="175">
        <f t="shared" si="7"/>
        <v>0.03308445368584567</v>
      </c>
    </row>
    <row r="15" spans="1:25" ht="19.5" customHeight="1">
      <c r="A15" s="311" t="s">
        <v>357</v>
      </c>
      <c r="B15" s="312">
        <v>30695</v>
      </c>
      <c r="C15" s="313">
        <v>28962</v>
      </c>
      <c r="D15" s="314">
        <v>70</v>
      </c>
      <c r="E15" s="335">
        <v>163</v>
      </c>
      <c r="F15" s="336">
        <f t="shared" si="0"/>
        <v>59890</v>
      </c>
      <c r="G15" s="315">
        <f t="shared" si="1"/>
        <v>0.062109353529675906</v>
      </c>
      <c r="H15" s="312">
        <v>25743</v>
      </c>
      <c r="I15" s="313">
        <v>25205</v>
      </c>
      <c r="J15" s="314">
        <v>4</v>
      </c>
      <c r="K15" s="335">
        <v>72</v>
      </c>
      <c r="L15" s="336">
        <f t="shared" si="2"/>
        <v>51024</v>
      </c>
      <c r="M15" s="337">
        <f t="shared" si="3"/>
        <v>0.1737613671997491</v>
      </c>
      <c r="N15" s="312">
        <v>307761</v>
      </c>
      <c r="O15" s="313">
        <v>299174</v>
      </c>
      <c r="P15" s="314">
        <v>483</v>
      </c>
      <c r="Q15" s="335">
        <v>395</v>
      </c>
      <c r="R15" s="336">
        <f t="shared" si="4"/>
        <v>607813</v>
      </c>
      <c r="S15" s="315">
        <f t="shared" si="5"/>
        <v>0.0568738982555395</v>
      </c>
      <c r="T15" s="332">
        <v>311365</v>
      </c>
      <c r="U15" s="313">
        <v>305469</v>
      </c>
      <c r="V15" s="314">
        <v>306</v>
      </c>
      <c r="W15" s="335">
        <v>120</v>
      </c>
      <c r="X15" s="336">
        <f t="shared" si="6"/>
        <v>617260</v>
      </c>
      <c r="Y15" s="317">
        <f t="shared" si="7"/>
        <v>-0.015304733823672367</v>
      </c>
    </row>
    <row r="16" spans="1:25" ht="19.5" customHeight="1">
      <c r="A16" s="318" t="s">
        <v>358</v>
      </c>
      <c r="B16" s="319">
        <v>29305</v>
      </c>
      <c r="C16" s="320">
        <v>26184</v>
      </c>
      <c r="D16" s="321">
        <v>121</v>
      </c>
      <c r="E16" s="338">
        <v>125</v>
      </c>
      <c r="F16" s="339">
        <f t="shared" si="0"/>
        <v>55735</v>
      </c>
      <c r="G16" s="322">
        <f t="shared" si="1"/>
        <v>0.057800381014801915</v>
      </c>
      <c r="H16" s="319">
        <v>31505</v>
      </c>
      <c r="I16" s="320">
        <v>28034</v>
      </c>
      <c r="J16" s="321">
        <v>0</v>
      </c>
      <c r="K16" s="338">
        <v>0</v>
      </c>
      <c r="L16" s="339">
        <f t="shared" si="2"/>
        <v>59539</v>
      </c>
      <c r="M16" s="340">
        <f t="shared" si="3"/>
        <v>-0.06389089504358492</v>
      </c>
      <c r="N16" s="319">
        <v>306799</v>
      </c>
      <c r="O16" s="320">
        <v>304046</v>
      </c>
      <c r="P16" s="321">
        <v>1131</v>
      </c>
      <c r="Q16" s="338">
        <v>998</v>
      </c>
      <c r="R16" s="339">
        <f t="shared" si="4"/>
        <v>612974</v>
      </c>
      <c r="S16" s="322">
        <f t="shared" si="5"/>
        <v>0.05735682012278623</v>
      </c>
      <c r="T16" s="333">
        <v>338004</v>
      </c>
      <c r="U16" s="320">
        <v>330991</v>
      </c>
      <c r="V16" s="321">
        <v>52</v>
      </c>
      <c r="W16" s="338">
        <v>63</v>
      </c>
      <c r="X16" s="339">
        <f t="shared" si="6"/>
        <v>669110</v>
      </c>
      <c r="Y16" s="324">
        <f t="shared" si="7"/>
        <v>-0.08389651925692343</v>
      </c>
    </row>
    <row r="17" spans="1:25" ht="19.5" customHeight="1">
      <c r="A17" s="318" t="s">
        <v>359</v>
      </c>
      <c r="B17" s="319">
        <v>21166</v>
      </c>
      <c r="C17" s="320">
        <v>19386</v>
      </c>
      <c r="D17" s="321">
        <v>111</v>
      </c>
      <c r="E17" s="338">
        <v>98</v>
      </c>
      <c r="F17" s="339">
        <f t="shared" si="0"/>
        <v>40761</v>
      </c>
      <c r="G17" s="322">
        <f t="shared" si="1"/>
        <v>0.042271487046637496</v>
      </c>
      <c r="H17" s="319">
        <v>17193</v>
      </c>
      <c r="I17" s="320">
        <v>16647</v>
      </c>
      <c r="J17" s="321">
        <v>0</v>
      </c>
      <c r="K17" s="338">
        <v>0</v>
      </c>
      <c r="L17" s="339">
        <f t="shared" si="2"/>
        <v>33840</v>
      </c>
      <c r="M17" s="340">
        <f t="shared" si="3"/>
        <v>0.2045212765957447</v>
      </c>
      <c r="N17" s="319">
        <v>207584</v>
      </c>
      <c r="O17" s="320">
        <v>191336</v>
      </c>
      <c r="P17" s="321">
        <v>142</v>
      </c>
      <c r="Q17" s="338">
        <v>98</v>
      </c>
      <c r="R17" s="339">
        <f t="shared" si="4"/>
        <v>399160</v>
      </c>
      <c r="S17" s="322">
        <f t="shared" si="5"/>
        <v>0.03734995011242133</v>
      </c>
      <c r="T17" s="333">
        <v>193075</v>
      </c>
      <c r="U17" s="320">
        <v>180933</v>
      </c>
      <c r="V17" s="321">
        <v>403</v>
      </c>
      <c r="W17" s="338">
        <v>621</v>
      </c>
      <c r="X17" s="339">
        <f t="shared" si="6"/>
        <v>375032</v>
      </c>
      <c r="Y17" s="324">
        <f t="shared" si="7"/>
        <v>0.0643358433413681</v>
      </c>
    </row>
    <row r="18" spans="1:25" ht="19.5" customHeight="1">
      <c r="A18" s="318" t="s">
        <v>360</v>
      </c>
      <c r="B18" s="319">
        <v>18755</v>
      </c>
      <c r="C18" s="320">
        <v>18238</v>
      </c>
      <c r="D18" s="321">
        <v>21</v>
      </c>
      <c r="E18" s="338">
        <v>95</v>
      </c>
      <c r="F18" s="339">
        <f>SUM(B18:E18)</f>
        <v>37109</v>
      </c>
      <c r="G18" s="322">
        <f>F18/$F$9</f>
        <v>0.03848415428506835</v>
      </c>
      <c r="H18" s="319">
        <v>17417</v>
      </c>
      <c r="I18" s="320">
        <v>17534</v>
      </c>
      <c r="J18" s="321">
        <v>3</v>
      </c>
      <c r="K18" s="338">
        <v>3</v>
      </c>
      <c r="L18" s="339">
        <f>SUM(H18:K18)</f>
        <v>34957</v>
      </c>
      <c r="M18" s="340">
        <f>IF(ISERROR(F18/L18-1),"         /0",(F18/L18-1))</f>
        <v>0.06156134679749403</v>
      </c>
      <c r="N18" s="319">
        <v>208777</v>
      </c>
      <c r="O18" s="320">
        <v>207262</v>
      </c>
      <c r="P18" s="321">
        <v>595</v>
      </c>
      <c r="Q18" s="338">
        <v>767</v>
      </c>
      <c r="R18" s="339">
        <f>SUM(N18:Q18)</f>
        <v>417401</v>
      </c>
      <c r="S18" s="322">
        <f>R18/$R$9</f>
        <v>0.03905678556687738</v>
      </c>
      <c r="T18" s="333">
        <v>183801</v>
      </c>
      <c r="U18" s="320">
        <v>181680</v>
      </c>
      <c r="V18" s="321">
        <v>22</v>
      </c>
      <c r="W18" s="338">
        <v>54</v>
      </c>
      <c r="X18" s="339">
        <f>SUM(T18:W18)</f>
        <v>365557</v>
      </c>
      <c r="Y18" s="324">
        <f>IF(ISERROR(R18/X18-1),"         /0",IF(R18/X18&gt;5,"  *  ",(R18/X18-1)))</f>
        <v>0.1418219320106029</v>
      </c>
    </row>
    <row r="19" spans="1:25" ht="19.5" customHeight="1">
      <c r="A19" s="318" t="s">
        <v>361</v>
      </c>
      <c r="B19" s="319">
        <v>13690</v>
      </c>
      <c r="C19" s="320">
        <v>14495</v>
      </c>
      <c r="D19" s="321">
        <v>6</v>
      </c>
      <c r="E19" s="338">
        <v>0</v>
      </c>
      <c r="F19" s="339">
        <f>SUM(B19:E19)</f>
        <v>28191</v>
      </c>
      <c r="G19" s="322">
        <f>F19/$F$9</f>
        <v>0.029235678499834588</v>
      </c>
      <c r="H19" s="319">
        <v>13216</v>
      </c>
      <c r="I19" s="320">
        <v>14138</v>
      </c>
      <c r="J19" s="321"/>
      <c r="K19" s="338">
        <v>0</v>
      </c>
      <c r="L19" s="339">
        <f>SUM(H19:K19)</f>
        <v>27354</v>
      </c>
      <c r="M19" s="340">
        <f>IF(ISERROR(F19/L19-1),"         /0",(F19/L19-1))</f>
        <v>0.030598815529721435</v>
      </c>
      <c r="N19" s="319">
        <v>152684</v>
      </c>
      <c r="O19" s="320">
        <v>149705</v>
      </c>
      <c r="P19" s="321">
        <v>17</v>
      </c>
      <c r="Q19" s="338">
        <v>10</v>
      </c>
      <c r="R19" s="339">
        <f>SUM(N19:Q19)</f>
        <v>302416</v>
      </c>
      <c r="S19" s="322">
        <f>R19/$R$9</f>
        <v>0.02829748099308049</v>
      </c>
      <c r="T19" s="333">
        <v>117779</v>
      </c>
      <c r="U19" s="320">
        <v>126294</v>
      </c>
      <c r="V19" s="321">
        <v>52</v>
      </c>
      <c r="W19" s="338">
        <v>6</v>
      </c>
      <c r="X19" s="339">
        <f>SUM(T19:W19)</f>
        <v>244131</v>
      </c>
      <c r="Y19" s="324">
        <f>IF(ISERROR(R19/X19-1),"         /0",IF(R19/X19&gt;5,"  *  ",(R19/X19-1)))</f>
        <v>0.23874477227390223</v>
      </c>
    </row>
    <row r="20" spans="1:25" ht="19.5" customHeight="1">
      <c r="A20" s="318" t="s">
        <v>362</v>
      </c>
      <c r="B20" s="319">
        <v>10317</v>
      </c>
      <c r="C20" s="320">
        <v>12222</v>
      </c>
      <c r="D20" s="321">
        <v>250</v>
      </c>
      <c r="E20" s="338">
        <v>193</v>
      </c>
      <c r="F20" s="339">
        <f>SUM(B20:E20)</f>
        <v>22982</v>
      </c>
      <c r="G20" s="322">
        <f>F20/$F$9</f>
        <v>0.023833647734496772</v>
      </c>
      <c r="H20" s="319">
        <v>12303</v>
      </c>
      <c r="I20" s="320">
        <v>14348</v>
      </c>
      <c r="J20" s="321">
        <v>1434</v>
      </c>
      <c r="K20" s="338">
        <v>3001</v>
      </c>
      <c r="L20" s="339">
        <f>SUM(H20:K20)</f>
        <v>31086</v>
      </c>
      <c r="M20" s="340">
        <f>IF(ISERROR(F20/L20-1),"         /0",(F20/L20-1))</f>
        <v>-0.2606961333075982</v>
      </c>
      <c r="N20" s="319">
        <v>123312</v>
      </c>
      <c r="O20" s="320">
        <v>145653</v>
      </c>
      <c r="P20" s="321">
        <v>3955</v>
      </c>
      <c r="Q20" s="338">
        <v>3017</v>
      </c>
      <c r="R20" s="339">
        <f>SUM(N20:Q20)</f>
        <v>275937</v>
      </c>
      <c r="S20" s="322">
        <f>R20/$R$9</f>
        <v>0.025819804549982974</v>
      </c>
      <c r="T20" s="333">
        <v>115378</v>
      </c>
      <c r="U20" s="320">
        <v>127084</v>
      </c>
      <c r="V20" s="321">
        <v>14051</v>
      </c>
      <c r="W20" s="338">
        <v>19016</v>
      </c>
      <c r="X20" s="339">
        <f>SUM(T20:W20)</f>
        <v>275529</v>
      </c>
      <c r="Y20" s="324">
        <f>IF(ISERROR(R20/X20-1),"         /0",IF(R20/X20&gt;5,"  *  ",(R20/X20-1)))</f>
        <v>0.001480787866249944</v>
      </c>
    </row>
    <row r="21" spans="1:25" ht="19.5" customHeight="1">
      <c r="A21" s="318" t="s">
        <v>363</v>
      </c>
      <c r="B21" s="319">
        <v>2422</v>
      </c>
      <c r="C21" s="320">
        <v>2733</v>
      </c>
      <c r="D21" s="321">
        <v>72</v>
      </c>
      <c r="E21" s="338">
        <v>47</v>
      </c>
      <c r="F21" s="339">
        <f t="shared" si="0"/>
        <v>5274</v>
      </c>
      <c r="G21" s="322">
        <f t="shared" si="1"/>
        <v>0.005469439480973631</v>
      </c>
      <c r="H21" s="319">
        <v>2555</v>
      </c>
      <c r="I21" s="320">
        <v>2718</v>
      </c>
      <c r="J21" s="321"/>
      <c r="K21" s="338"/>
      <c r="L21" s="339">
        <f t="shared" si="2"/>
        <v>5273</v>
      </c>
      <c r="M21" s="340">
        <f t="shared" si="3"/>
        <v>0.0001896453631708983</v>
      </c>
      <c r="N21" s="319">
        <v>29502</v>
      </c>
      <c r="O21" s="320">
        <v>30317</v>
      </c>
      <c r="P21" s="321">
        <v>334</v>
      </c>
      <c r="Q21" s="338">
        <v>163</v>
      </c>
      <c r="R21" s="339">
        <f t="shared" si="4"/>
        <v>60316</v>
      </c>
      <c r="S21" s="322">
        <f t="shared" si="5"/>
        <v>0.005643851064687857</v>
      </c>
      <c r="T21" s="333">
        <v>23329</v>
      </c>
      <c r="U21" s="320">
        <v>25272</v>
      </c>
      <c r="V21" s="321">
        <v>5</v>
      </c>
      <c r="W21" s="338">
        <v>4</v>
      </c>
      <c r="X21" s="339">
        <f t="shared" si="6"/>
        <v>48610</v>
      </c>
      <c r="Y21" s="324">
        <f t="shared" si="7"/>
        <v>0.2408146471919359</v>
      </c>
    </row>
    <row r="22" spans="1:25" ht="19.5" customHeight="1">
      <c r="A22" s="318" t="s">
        <v>364</v>
      </c>
      <c r="B22" s="319">
        <v>885</v>
      </c>
      <c r="C22" s="320">
        <v>844</v>
      </c>
      <c r="D22" s="321">
        <v>0</v>
      </c>
      <c r="E22" s="338">
        <v>0</v>
      </c>
      <c r="F22" s="339">
        <f t="shared" si="0"/>
        <v>1729</v>
      </c>
      <c r="G22" s="322">
        <f t="shared" si="1"/>
        <v>0.0017930718359126672</v>
      </c>
      <c r="H22" s="319">
        <v>798</v>
      </c>
      <c r="I22" s="320">
        <v>902</v>
      </c>
      <c r="J22" s="321"/>
      <c r="K22" s="338"/>
      <c r="L22" s="339">
        <f t="shared" si="2"/>
        <v>1700</v>
      </c>
      <c r="M22" s="340">
        <f t="shared" si="3"/>
        <v>0.017058823529411793</v>
      </c>
      <c r="N22" s="319">
        <v>8815</v>
      </c>
      <c r="O22" s="320">
        <v>9044</v>
      </c>
      <c r="P22" s="321"/>
      <c r="Q22" s="338"/>
      <c r="R22" s="339">
        <f t="shared" si="4"/>
        <v>17859</v>
      </c>
      <c r="S22" s="322">
        <f t="shared" si="5"/>
        <v>0.0016710911891415284</v>
      </c>
      <c r="T22" s="333">
        <v>6898</v>
      </c>
      <c r="U22" s="320">
        <v>7526</v>
      </c>
      <c r="V22" s="321"/>
      <c r="W22" s="338"/>
      <c r="X22" s="339">
        <f t="shared" si="6"/>
        <v>14424</v>
      </c>
      <c r="Y22" s="324">
        <f t="shared" si="7"/>
        <v>0.23814475873544083</v>
      </c>
    </row>
    <row r="23" spans="1:25" ht="19.5" customHeight="1">
      <c r="A23" s="318" t="s">
        <v>365</v>
      </c>
      <c r="B23" s="319">
        <v>722</v>
      </c>
      <c r="C23" s="320">
        <v>805</v>
      </c>
      <c r="D23" s="321">
        <v>0</v>
      </c>
      <c r="E23" s="338">
        <v>7</v>
      </c>
      <c r="F23" s="339">
        <f>SUM(B23:E23)</f>
        <v>1534</v>
      </c>
      <c r="G23" s="322">
        <f>F23/$F$9</f>
        <v>0.0015908456890052236</v>
      </c>
      <c r="H23" s="319">
        <v>784</v>
      </c>
      <c r="I23" s="320">
        <v>887</v>
      </c>
      <c r="J23" s="321"/>
      <c r="K23" s="338"/>
      <c r="L23" s="339">
        <f>SUM(H23:K23)</f>
        <v>1671</v>
      </c>
      <c r="M23" s="340">
        <f>IF(ISERROR(F23/L23-1),"         /0",(F23/L23-1))</f>
        <v>-0.0819868342309994</v>
      </c>
      <c r="N23" s="319">
        <v>7005</v>
      </c>
      <c r="O23" s="320">
        <v>7145</v>
      </c>
      <c r="P23" s="321">
        <v>118</v>
      </c>
      <c r="Q23" s="338">
        <v>187</v>
      </c>
      <c r="R23" s="339">
        <f>SUM(N23:Q23)</f>
        <v>14455</v>
      </c>
      <c r="S23" s="322">
        <f>R23/$R$9</f>
        <v>0.0013525742280665655</v>
      </c>
      <c r="T23" s="333">
        <v>5397</v>
      </c>
      <c r="U23" s="320">
        <v>6723</v>
      </c>
      <c r="V23" s="321"/>
      <c r="W23" s="338">
        <v>0</v>
      </c>
      <c r="X23" s="339">
        <f>SUM(T23:W23)</f>
        <v>12120</v>
      </c>
      <c r="Y23" s="324">
        <f>IF(ISERROR(R23/X23-1),"         /0",IF(R23/X23&gt;5,"  *  ",(R23/X23-1)))</f>
        <v>0.19265676567656764</v>
      </c>
    </row>
    <row r="24" spans="1:25" ht="19.5" customHeight="1" thickBot="1">
      <c r="A24" s="325" t="s">
        <v>51</v>
      </c>
      <c r="B24" s="326">
        <v>13</v>
      </c>
      <c r="C24" s="327">
        <v>5</v>
      </c>
      <c r="D24" s="328">
        <v>0</v>
      </c>
      <c r="E24" s="341">
        <v>0</v>
      </c>
      <c r="F24" s="342">
        <f t="shared" si="0"/>
        <v>18</v>
      </c>
      <c r="G24" s="329">
        <f t="shared" si="1"/>
        <v>1.8667028945302494E-05</v>
      </c>
      <c r="H24" s="326">
        <v>47</v>
      </c>
      <c r="I24" s="327">
        <v>4</v>
      </c>
      <c r="J24" s="328"/>
      <c r="K24" s="341"/>
      <c r="L24" s="342">
        <f t="shared" si="2"/>
        <v>51</v>
      </c>
      <c r="M24" s="343">
        <f t="shared" si="3"/>
        <v>-0.6470588235294117</v>
      </c>
      <c r="N24" s="326">
        <v>375</v>
      </c>
      <c r="O24" s="327">
        <v>59</v>
      </c>
      <c r="P24" s="328"/>
      <c r="Q24" s="341"/>
      <c r="R24" s="342">
        <f t="shared" si="4"/>
        <v>434</v>
      </c>
      <c r="S24" s="329">
        <f t="shared" si="5"/>
        <v>4.0609976823306084E-05</v>
      </c>
      <c r="T24" s="334">
        <v>220</v>
      </c>
      <c r="U24" s="327">
        <v>24</v>
      </c>
      <c r="V24" s="328"/>
      <c r="W24" s="341"/>
      <c r="X24" s="342">
        <f t="shared" si="6"/>
        <v>244</v>
      </c>
      <c r="Y24" s="331">
        <f t="shared" si="7"/>
        <v>0.778688524590164</v>
      </c>
    </row>
    <row r="25" spans="1:25" s="174" customFormat="1" ht="19.5" customHeight="1">
      <c r="A25" s="183" t="s">
        <v>54</v>
      </c>
      <c r="B25" s="180">
        <f>SUM(B26:B38)</f>
        <v>56402</v>
      </c>
      <c r="C25" s="179">
        <f>SUM(C26:C38)</f>
        <v>68376</v>
      </c>
      <c r="D25" s="178">
        <f>SUM(D26:D38)</f>
        <v>73</v>
      </c>
      <c r="E25" s="177">
        <f>SUM(E26:E38)</f>
        <v>2</v>
      </c>
      <c r="F25" s="176">
        <f t="shared" si="0"/>
        <v>124853</v>
      </c>
      <c r="G25" s="181">
        <f t="shared" si="1"/>
        <v>0.12947969805043624</v>
      </c>
      <c r="H25" s="180">
        <f>SUM(H26:H38)</f>
        <v>43231</v>
      </c>
      <c r="I25" s="179">
        <f>SUM(I26:I38)</f>
        <v>55118</v>
      </c>
      <c r="J25" s="178">
        <f>SUM(J26:J38)</f>
        <v>19</v>
      </c>
      <c r="K25" s="177">
        <f>SUM(K26:K38)</f>
        <v>0</v>
      </c>
      <c r="L25" s="176">
        <f t="shared" si="2"/>
        <v>98368</v>
      </c>
      <c r="M25" s="182">
        <f t="shared" si="3"/>
        <v>0.2692440631099544</v>
      </c>
      <c r="N25" s="180">
        <f>SUM(N26:N38)</f>
        <v>707790</v>
      </c>
      <c r="O25" s="179">
        <f>SUM(O26:O38)</f>
        <v>663070</v>
      </c>
      <c r="P25" s="178">
        <f>SUM(P26:P38)</f>
        <v>171</v>
      </c>
      <c r="Q25" s="177">
        <f>SUM(Q26:Q38)</f>
        <v>41</v>
      </c>
      <c r="R25" s="176">
        <f t="shared" si="4"/>
        <v>1371072</v>
      </c>
      <c r="S25" s="181">
        <f t="shared" si="5"/>
        <v>0.12829309249558507</v>
      </c>
      <c r="T25" s="180">
        <f>SUM(T26:T38)</f>
        <v>614500</v>
      </c>
      <c r="U25" s="179">
        <f>SUM(U26:U38)</f>
        <v>580556</v>
      </c>
      <c r="V25" s="178">
        <f>SUM(V26:V38)</f>
        <v>88</v>
      </c>
      <c r="W25" s="177">
        <f>SUM(W26:W38)</f>
        <v>4</v>
      </c>
      <c r="X25" s="176">
        <f t="shared" si="6"/>
        <v>1195148</v>
      </c>
      <c r="Y25" s="175">
        <f t="shared" si="7"/>
        <v>0.14719850595909456</v>
      </c>
    </row>
    <row r="26" spans="1:25" ht="19.5" customHeight="1">
      <c r="A26" s="311" t="s">
        <v>366</v>
      </c>
      <c r="B26" s="312">
        <v>35873</v>
      </c>
      <c r="C26" s="313">
        <v>42102</v>
      </c>
      <c r="D26" s="314">
        <v>53</v>
      </c>
      <c r="E26" s="335">
        <v>0</v>
      </c>
      <c r="F26" s="336">
        <f t="shared" si="0"/>
        <v>78028</v>
      </c>
      <c r="G26" s="315">
        <f t="shared" si="1"/>
        <v>0.08091949636355905</v>
      </c>
      <c r="H26" s="312">
        <v>25563</v>
      </c>
      <c r="I26" s="313">
        <v>33257</v>
      </c>
      <c r="J26" s="314">
        <v>19</v>
      </c>
      <c r="K26" s="335">
        <v>0</v>
      </c>
      <c r="L26" s="336">
        <f t="shared" si="2"/>
        <v>58839</v>
      </c>
      <c r="M26" s="337">
        <f t="shared" si="3"/>
        <v>0.3261272285388943</v>
      </c>
      <c r="N26" s="312">
        <v>414147</v>
      </c>
      <c r="O26" s="313">
        <v>382549</v>
      </c>
      <c r="P26" s="314">
        <v>116</v>
      </c>
      <c r="Q26" s="335">
        <v>12</v>
      </c>
      <c r="R26" s="336">
        <f t="shared" si="4"/>
        <v>796824</v>
      </c>
      <c r="S26" s="315">
        <f t="shared" si="5"/>
        <v>0.07455991744758997</v>
      </c>
      <c r="T26" s="312">
        <v>363374</v>
      </c>
      <c r="U26" s="313">
        <v>340639</v>
      </c>
      <c r="V26" s="314">
        <v>79</v>
      </c>
      <c r="W26" s="335">
        <v>0</v>
      </c>
      <c r="X26" s="336">
        <f t="shared" si="6"/>
        <v>704092</v>
      </c>
      <c r="Y26" s="317">
        <f t="shared" si="7"/>
        <v>0.13170437954130998</v>
      </c>
    </row>
    <row r="27" spans="1:25" ht="19.5" customHeight="1">
      <c r="A27" s="468" t="s">
        <v>367</v>
      </c>
      <c r="B27" s="469">
        <v>5183</v>
      </c>
      <c r="C27" s="470">
        <v>6478</v>
      </c>
      <c r="D27" s="471">
        <v>18</v>
      </c>
      <c r="E27" s="472">
        <v>0</v>
      </c>
      <c r="F27" s="473">
        <f aca="true" t="shared" si="8" ref="F27:F38">SUM(B27:E27)</f>
        <v>11679</v>
      </c>
      <c r="G27" s="474">
        <f aca="true" t="shared" si="9" ref="G27:G38">F27/$F$9</f>
        <v>0.012111790614010435</v>
      </c>
      <c r="H27" s="469">
        <v>3993</v>
      </c>
      <c r="I27" s="470">
        <v>5561</v>
      </c>
      <c r="J27" s="471"/>
      <c r="K27" s="472"/>
      <c r="L27" s="473">
        <f aca="true" t="shared" si="10" ref="L27:L38">SUM(H27:K27)</f>
        <v>9554</v>
      </c>
      <c r="M27" s="475">
        <f aca="true" t="shared" si="11" ref="M27:M38">IF(ISERROR(F27/L27-1),"         /0",(F27/L27-1))</f>
        <v>0.22241992882562278</v>
      </c>
      <c r="N27" s="469">
        <v>70771</v>
      </c>
      <c r="O27" s="470">
        <v>68196</v>
      </c>
      <c r="P27" s="471">
        <v>36</v>
      </c>
      <c r="Q27" s="472">
        <v>0</v>
      </c>
      <c r="R27" s="473">
        <f aca="true" t="shared" si="12" ref="R27:R38">SUM(N27:Q27)</f>
        <v>139003</v>
      </c>
      <c r="S27" s="474">
        <f aca="true" t="shared" si="13" ref="S27:S38">R27/$R$9</f>
        <v>0.013006701862603724</v>
      </c>
      <c r="T27" s="469">
        <v>51498</v>
      </c>
      <c r="U27" s="470">
        <v>49498</v>
      </c>
      <c r="V27" s="471">
        <v>9</v>
      </c>
      <c r="W27" s="472">
        <v>0</v>
      </c>
      <c r="X27" s="473">
        <f aca="true" t="shared" si="14" ref="X27:X38">SUM(T27:W27)</f>
        <v>101005</v>
      </c>
      <c r="Y27" s="476">
        <f aca="true" t="shared" si="15" ref="Y27:Y38">IF(ISERROR(R27/X27-1),"         /0",IF(R27/X27&gt;5,"  *  ",(R27/X27-1)))</f>
        <v>0.3761991980595021</v>
      </c>
    </row>
    <row r="28" spans="1:25" ht="19.5" customHeight="1">
      <c r="A28" s="468" t="s">
        <v>368</v>
      </c>
      <c r="B28" s="469">
        <v>3729</v>
      </c>
      <c r="C28" s="470">
        <v>5415</v>
      </c>
      <c r="D28" s="471">
        <v>0</v>
      </c>
      <c r="E28" s="472">
        <v>0</v>
      </c>
      <c r="F28" s="473">
        <f t="shared" si="8"/>
        <v>9144</v>
      </c>
      <c r="G28" s="474">
        <f t="shared" si="9"/>
        <v>0.009482850704213668</v>
      </c>
      <c r="H28" s="469">
        <v>3088</v>
      </c>
      <c r="I28" s="470">
        <v>3669</v>
      </c>
      <c r="J28" s="471"/>
      <c r="K28" s="472"/>
      <c r="L28" s="473">
        <f t="shared" si="10"/>
        <v>6757</v>
      </c>
      <c r="M28" s="475">
        <f t="shared" si="11"/>
        <v>0.35326328252182915</v>
      </c>
      <c r="N28" s="469">
        <v>53498</v>
      </c>
      <c r="O28" s="470">
        <v>50961</v>
      </c>
      <c r="P28" s="471"/>
      <c r="Q28" s="472"/>
      <c r="R28" s="473">
        <f t="shared" si="12"/>
        <v>104459</v>
      </c>
      <c r="S28" s="474">
        <f t="shared" si="13"/>
        <v>0.009774372278768964</v>
      </c>
      <c r="T28" s="469">
        <v>70773</v>
      </c>
      <c r="U28" s="470">
        <v>65215</v>
      </c>
      <c r="V28" s="471"/>
      <c r="W28" s="472">
        <v>4</v>
      </c>
      <c r="X28" s="473">
        <f t="shared" si="14"/>
        <v>135992</v>
      </c>
      <c r="Y28" s="476">
        <f t="shared" si="15"/>
        <v>-0.23187393376080945</v>
      </c>
    </row>
    <row r="29" spans="1:25" ht="19.5" customHeight="1">
      <c r="A29" s="468" t="s">
        <v>369</v>
      </c>
      <c r="B29" s="469">
        <v>3563</v>
      </c>
      <c r="C29" s="470">
        <v>4574</v>
      </c>
      <c r="D29" s="471">
        <v>0</v>
      </c>
      <c r="E29" s="472">
        <v>0</v>
      </c>
      <c r="F29" s="473">
        <f t="shared" si="8"/>
        <v>8137</v>
      </c>
      <c r="G29" s="474">
        <f t="shared" si="9"/>
        <v>0.008438534140440355</v>
      </c>
      <c r="H29" s="469">
        <v>4101</v>
      </c>
      <c r="I29" s="470">
        <v>5044</v>
      </c>
      <c r="J29" s="471"/>
      <c r="K29" s="472"/>
      <c r="L29" s="473">
        <f t="shared" si="10"/>
        <v>9145</v>
      </c>
      <c r="M29" s="475">
        <f t="shared" si="11"/>
        <v>-0.11022416621104425</v>
      </c>
      <c r="N29" s="469">
        <v>56693</v>
      </c>
      <c r="O29" s="470">
        <v>54510</v>
      </c>
      <c r="P29" s="471"/>
      <c r="Q29" s="472"/>
      <c r="R29" s="473">
        <f t="shared" si="12"/>
        <v>111203</v>
      </c>
      <c r="S29" s="474">
        <f t="shared" si="13"/>
        <v>0.01040541763290808</v>
      </c>
      <c r="T29" s="469">
        <v>71179</v>
      </c>
      <c r="U29" s="470">
        <v>67903</v>
      </c>
      <c r="V29" s="471"/>
      <c r="W29" s="472"/>
      <c r="X29" s="473">
        <f t="shared" si="14"/>
        <v>139082</v>
      </c>
      <c r="Y29" s="476">
        <f t="shared" si="15"/>
        <v>-0.20045009418903958</v>
      </c>
    </row>
    <row r="30" spans="1:25" ht="19.5" customHeight="1">
      <c r="A30" s="468" t="s">
        <v>370</v>
      </c>
      <c r="B30" s="469">
        <v>2244</v>
      </c>
      <c r="C30" s="470">
        <v>2733</v>
      </c>
      <c r="D30" s="471">
        <v>0</v>
      </c>
      <c r="E30" s="472">
        <v>0</v>
      </c>
      <c r="F30" s="473">
        <f t="shared" si="8"/>
        <v>4977</v>
      </c>
      <c r="G30" s="474">
        <f t="shared" si="9"/>
        <v>0.005161433503376139</v>
      </c>
      <c r="H30" s="469">
        <v>1577</v>
      </c>
      <c r="I30" s="470">
        <v>2140</v>
      </c>
      <c r="J30" s="471"/>
      <c r="K30" s="472"/>
      <c r="L30" s="473">
        <f t="shared" si="10"/>
        <v>3717</v>
      </c>
      <c r="M30" s="475">
        <f t="shared" si="11"/>
        <v>0.3389830508474576</v>
      </c>
      <c r="N30" s="469">
        <v>32467</v>
      </c>
      <c r="O30" s="470">
        <v>28608</v>
      </c>
      <c r="P30" s="471"/>
      <c r="Q30" s="472">
        <v>0</v>
      </c>
      <c r="R30" s="473">
        <f t="shared" si="12"/>
        <v>61075</v>
      </c>
      <c r="S30" s="474">
        <f t="shared" si="13"/>
        <v>0.005714871738441058</v>
      </c>
      <c r="T30" s="469">
        <v>10635</v>
      </c>
      <c r="U30" s="470">
        <v>9791</v>
      </c>
      <c r="V30" s="471"/>
      <c r="W30" s="472"/>
      <c r="X30" s="473">
        <f t="shared" si="14"/>
        <v>20426</v>
      </c>
      <c r="Y30" s="476">
        <f t="shared" si="15"/>
        <v>1.9900616860863605</v>
      </c>
    </row>
    <row r="31" spans="1:25" ht="19.5" customHeight="1">
      <c r="A31" s="468" t="s">
        <v>371</v>
      </c>
      <c r="B31" s="469">
        <v>2075</v>
      </c>
      <c r="C31" s="470">
        <v>2828</v>
      </c>
      <c r="D31" s="471">
        <v>0</v>
      </c>
      <c r="E31" s="472">
        <v>0</v>
      </c>
      <c r="F31" s="473">
        <f t="shared" si="8"/>
        <v>4903</v>
      </c>
      <c r="G31" s="474">
        <f t="shared" si="9"/>
        <v>0.005084691273267674</v>
      </c>
      <c r="H31" s="469">
        <v>1774</v>
      </c>
      <c r="I31" s="470">
        <v>1781</v>
      </c>
      <c r="J31" s="471"/>
      <c r="K31" s="472"/>
      <c r="L31" s="473">
        <f t="shared" si="10"/>
        <v>3555</v>
      </c>
      <c r="M31" s="475">
        <f t="shared" si="11"/>
        <v>0.37918424753867797</v>
      </c>
      <c r="N31" s="469">
        <v>28366</v>
      </c>
      <c r="O31" s="470">
        <v>27591</v>
      </c>
      <c r="P31" s="471">
        <v>0</v>
      </c>
      <c r="Q31" s="472"/>
      <c r="R31" s="473">
        <f t="shared" si="12"/>
        <v>55957</v>
      </c>
      <c r="S31" s="474">
        <f t="shared" si="13"/>
        <v>0.0052359734403265865</v>
      </c>
      <c r="T31" s="469">
        <v>24603</v>
      </c>
      <c r="U31" s="470">
        <v>26180</v>
      </c>
      <c r="V31" s="471"/>
      <c r="W31" s="472"/>
      <c r="X31" s="473">
        <f t="shared" si="14"/>
        <v>50783</v>
      </c>
      <c r="Y31" s="476">
        <f t="shared" si="15"/>
        <v>0.10188448890376711</v>
      </c>
    </row>
    <row r="32" spans="1:25" ht="19.5" customHeight="1">
      <c r="A32" s="468" t="s">
        <v>372</v>
      </c>
      <c r="B32" s="469">
        <v>544</v>
      </c>
      <c r="C32" s="470">
        <v>831</v>
      </c>
      <c r="D32" s="471">
        <v>0</v>
      </c>
      <c r="E32" s="472">
        <v>0</v>
      </c>
      <c r="F32" s="473">
        <f t="shared" si="8"/>
        <v>1375</v>
      </c>
      <c r="G32" s="474">
        <f t="shared" si="9"/>
        <v>0.001425953599988385</v>
      </c>
      <c r="H32" s="469">
        <v>45</v>
      </c>
      <c r="I32" s="470">
        <v>46</v>
      </c>
      <c r="J32" s="471"/>
      <c r="K32" s="472"/>
      <c r="L32" s="473">
        <f t="shared" si="10"/>
        <v>91</v>
      </c>
      <c r="M32" s="475">
        <f t="shared" si="11"/>
        <v>14.10989010989011</v>
      </c>
      <c r="N32" s="469">
        <v>5847</v>
      </c>
      <c r="O32" s="470">
        <v>7616</v>
      </c>
      <c r="P32" s="471"/>
      <c r="Q32" s="472"/>
      <c r="R32" s="473">
        <f t="shared" si="12"/>
        <v>13463</v>
      </c>
      <c r="S32" s="474">
        <f t="shared" si="13"/>
        <v>0.0012597514238990087</v>
      </c>
      <c r="T32" s="469">
        <v>330</v>
      </c>
      <c r="U32" s="470">
        <v>409</v>
      </c>
      <c r="V32" s="471"/>
      <c r="W32" s="472"/>
      <c r="X32" s="473">
        <f t="shared" si="14"/>
        <v>739</v>
      </c>
      <c r="Y32" s="476" t="str">
        <f t="shared" si="15"/>
        <v>  *  </v>
      </c>
    </row>
    <row r="33" spans="1:25" ht="19.5" customHeight="1">
      <c r="A33" s="468" t="s">
        <v>373</v>
      </c>
      <c r="B33" s="469">
        <v>544</v>
      </c>
      <c r="C33" s="470">
        <v>568</v>
      </c>
      <c r="D33" s="471">
        <v>0</v>
      </c>
      <c r="E33" s="472">
        <v>0</v>
      </c>
      <c r="F33" s="473">
        <f>SUM(B33:E33)</f>
        <v>1112</v>
      </c>
      <c r="G33" s="474">
        <f>F33/$F$9</f>
        <v>0.001153207565954243</v>
      </c>
      <c r="H33" s="469">
        <v>377</v>
      </c>
      <c r="I33" s="470">
        <v>447</v>
      </c>
      <c r="J33" s="471"/>
      <c r="K33" s="472"/>
      <c r="L33" s="473">
        <f>SUM(H33:K33)</f>
        <v>824</v>
      </c>
      <c r="M33" s="475">
        <f>IF(ISERROR(F33/L33-1),"         /0",(F33/L33-1))</f>
        <v>0.3495145631067962</v>
      </c>
      <c r="N33" s="469">
        <v>7737</v>
      </c>
      <c r="O33" s="470">
        <v>7201</v>
      </c>
      <c r="P33" s="471">
        <v>17</v>
      </c>
      <c r="Q33" s="472">
        <v>27</v>
      </c>
      <c r="R33" s="473">
        <f>SUM(N33:Q33)</f>
        <v>14982</v>
      </c>
      <c r="S33" s="474">
        <f>R33/$R$9</f>
        <v>0.0014018863427805802</v>
      </c>
      <c r="T33" s="469">
        <v>2581</v>
      </c>
      <c r="U33" s="470">
        <v>2440</v>
      </c>
      <c r="V33" s="471"/>
      <c r="W33" s="472"/>
      <c r="X33" s="473">
        <f>SUM(T33:W33)</f>
        <v>5021</v>
      </c>
      <c r="Y33" s="476">
        <f>IF(ISERROR(R33/X33-1),"         /0",IF(R33/X33&gt;5,"  *  ",(R33/X33-1)))</f>
        <v>1.9838677554272057</v>
      </c>
    </row>
    <row r="34" spans="1:25" ht="19.5" customHeight="1">
      <c r="A34" s="468" t="s">
        <v>374</v>
      </c>
      <c r="B34" s="469">
        <v>384</v>
      </c>
      <c r="C34" s="470">
        <v>460</v>
      </c>
      <c r="D34" s="471">
        <v>0</v>
      </c>
      <c r="E34" s="472">
        <v>0</v>
      </c>
      <c r="F34" s="473">
        <f t="shared" si="8"/>
        <v>844</v>
      </c>
      <c r="G34" s="474">
        <f t="shared" si="9"/>
        <v>0.0008752762461019614</v>
      </c>
      <c r="H34" s="469">
        <v>264</v>
      </c>
      <c r="I34" s="470">
        <v>366</v>
      </c>
      <c r="J34" s="471"/>
      <c r="K34" s="472"/>
      <c r="L34" s="473">
        <f t="shared" si="10"/>
        <v>630</v>
      </c>
      <c r="M34" s="475">
        <f t="shared" si="11"/>
        <v>0.3396825396825396</v>
      </c>
      <c r="N34" s="469">
        <v>4798</v>
      </c>
      <c r="O34" s="470">
        <v>4611</v>
      </c>
      <c r="P34" s="471"/>
      <c r="Q34" s="472"/>
      <c r="R34" s="473">
        <f t="shared" si="12"/>
        <v>9409</v>
      </c>
      <c r="S34" s="474">
        <f t="shared" si="13"/>
        <v>0.0008804130689642557</v>
      </c>
      <c r="T34" s="469">
        <v>2091</v>
      </c>
      <c r="U34" s="470">
        <v>1935</v>
      </c>
      <c r="V34" s="471"/>
      <c r="W34" s="472"/>
      <c r="X34" s="473">
        <f t="shared" si="14"/>
        <v>4026</v>
      </c>
      <c r="Y34" s="476">
        <f t="shared" si="15"/>
        <v>1.3370591157476404</v>
      </c>
    </row>
    <row r="35" spans="1:25" ht="19.5" customHeight="1">
      <c r="A35" s="318" t="s">
        <v>375</v>
      </c>
      <c r="B35" s="319">
        <v>413</v>
      </c>
      <c r="C35" s="320">
        <v>418</v>
      </c>
      <c r="D35" s="321">
        <v>2</v>
      </c>
      <c r="E35" s="338">
        <v>2</v>
      </c>
      <c r="F35" s="339">
        <f t="shared" si="8"/>
        <v>835</v>
      </c>
      <c r="G35" s="322">
        <f t="shared" si="9"/>
        <v>0.0008659427316293102</v>
      </c>
      <c r="H35" s="319">
        <v>607</v>
      </c>
      <c r="I35" s="320">
        <v>895</v>
      </c>
      <c r="J35" s="321"/>
      <c r="K35" s="338"/>
      <c r="L35" s="339">
        <f t="shared" si="10"/>
        <v>1502</v>
      </c>
      <c r="M35" s="340">
        <f t="shared" si="11"/>
        <v>-0.4440745672436751</v>
      </c>
      <c r="N35" s="319">
        <v>6032</v>
      </c>
      <c r="O35" s="320">
        <v>4645</v>
      </c>
      <c r="P35" s="321">
        <v>2</v>
      </c>
      <c r="Q35" s="338">
        <v>2</v>
      </c>
      <c r="R35" s="339">
        <f t="shared" si="12"/>
        <v>10681</v>
      </c>
      <c r="S35" s="322">
        <f t="shared" si="13"/>
        <v>0.0009994358581791067</v>
      </c>
      <c r="T35" s="319">
        <v>6256</v>
      </c>
      <c r="U35" s="320">
        <v>6917</v>
      </c>
      <c r="V35" s="321"/>
      <c r="W35" s="338"/>
      <c r="X35" s="339">
        <f t="shared" si="14"/>
        <v>13173</v>
      </c>
      <c r="Y35" s="324">
        <f t="shared" si="15"/>
        <v>-0.18917482729826163</v>
      </c>
    </row>
    <row r="36" spans="1:25" ht="19.5" customHeight="1">
      <c r="A36" s="318" t="s">
        <v>376</v>
      </c>
      <c r="B36" s="319">
        <v>162</v>
      </c>
      <c r="C36" s="320">
        <v>205</v>
      </c>
      <c r="D36" s="321">
        <v>0</v>
      </c>
      <c r="E36" s="338">
        <v>0</v>
      </c>
      <c r="F36" s="321">
        <f t="shared" si="8"/>
        <v>367</v>
      </c>
      <c r="G36" s="322">
        <f t="shared" si="9"/>
        <v>0.0003805999790514453</v>
      </c>
      <c r="H36" s="319">
        <v>181</v>
      </c>
      <c r="I36" s="320">
        <v>284</v>
      </c>
      <c r="J36" s="321"/>
      <c r="K36" s="338"/>
      <c r="L36" s="339">
        <f t="shared" si="10"/>
        <v>465</v>
      </c>
      <c r="M36" s="340">
        <f t="shared" si="11"/>
        <v>-0.21075268817204296</v>
      </c>
      <c r="N36" s="319">
        <v>2760</v>
      </c>
      <c r="O36" s="320">
        <v>2828</v>
      </c>
      <c r="P36" s="321"/>
      <c r="Q36" s="338"/>
      <c r="R36" s="339">
        <f t="shared" si="12"/>
        <v>5588</v>
      </c>
      <c r="S36" s="322">
        <f t="shared" si="13"/>
        <v>0.0005228768444438581</v>
      </c>
      <c r="T36" s="319">
        <v>1235</v>
      </c>
      <c r="U36" s="320">
        <v>990</v>
      </c>
      <c r="V36" s="321"/>
      <c r="W36" s="338"/>
      <c r="X36" s="339">
        <f t="shared" si="14"/>
        <v>2225</v>
      </c>
      <c r="Y36" s="324">
        <f t="shared" si="15"/>
        <v>1.5114606741573033</v>
      </c>
    </row>
    <row r="37" spans="1:25" ht="19.5" customHeight="1">
      <c r="A37" s="318" t="s">
        <v>377</v>
      </c>
      <c r="B37" s="319">
        <v>208</v>
      </c>
      <c r="C37" s="320">
        <v>157</v>
      </c>
      <c r="D37" s="321">
        <v>0</v>
      </c>
      <c r="E37" s="338">
        <v>0</v>
      </c>
      <c r="F37" s="339">
        <f t="shared" si="8"/>
        <v>365</v>
      </c>
      <c r="G37" s="322">
        <f t="shared" si="9"/>
        <v>0.00037852586472418944</v>
      </c>
      <c r="H37" s="319">
        <v>217</v>
      </c>
      <c r="I37" s="320">
        <v>253</v>
      </c>
      <c r="J37" s="321"/>
      <c r="K37" s="338"/>
      <c r="L37" s="339">
        <f t="shared" si="10"/>
        <v>470</v>
      </c>
      <c r="M37" s="340">
        <f t="shared" si="11"/>
        <v>-0.22340425531914898</v>
      </c>
      <c r="N37" s="319">
        <v>3296</v>
      </c>
      <c r="O37" s="320">
        <v>2755</v>
      </c>
      <c r="P37" s="321"/>
      <c r="Q37" s="338"/>
      <c r="R37" s="339">
        <f t="shared" si="12"/>
        <v>6051</v>
      </c>
      <c r="S37" s="322">
        <f t="shared" si="13"/>
        <v>0.0005662003911470624</v>
      </c>
      <c r="T37" s="319">
        <v>1153</v>
      </c>
      <c r="U37" s="320">
        <v>1054</v>
      </c>
      <c r="V37" s="321"/>
      <c r="W37" s="338"/>
      <c r="X37" s="339">
        <f t="shared" si="14"/>
        <v>2207</v>
      </c>
      <c r="Y37" s="324">
        <f t="shared" si="15"/>
        <v>1.7417308563661078</v>
      </c>
    </row>
    <row r="38" spans="1:25" ht="19.5" customHeight="1" thickBot="1">
      <c r="A38" s="325" t="s">
        <v>51</v>
      </c>
      <c r="B38" s="326">
        <v>1480</v>
      </c>
      <c r="C38" s="327">
        <v>1607</v>
      </c>
      <c r="D38" s="328">
        <v>0</v>
      </c>
      <c r="E38" s="341">
        <v>0</v>
      </c>
      <c r="F38" s="342">
        <f t="shared" si="8"/>
        <v>3087</v>
      </c>
      <c r="G38" s="329">
        <f t="shared" si="9"/>
        <v>0.0032013954641193776</v>
      </c>
      <c r="H38" s="326">
        <v>1444</v>
      </c>
      <c r="I38" s="327">
        <v>1375</v>
      </c>
      <c r="J38" s="328">
        <v>0</v>
      </c>
      <c r="K38" s="341">
        <v>0</v>
      </c>
      <c r="L38" s="342">
        <f t="shared" si="10"/>
        <v>2819</v>
      </c>
      <c r="M38" s="343">
        <f t="shared" si="11"/>
        <v>0.09506917346576804</v>
      </c>
      <c r="N38" s="326">
        <v>21378</v>
      </c>
      <c r="O38" s="327">
        <v>20999</v>
      </c>
      <c r="P38" s="328">
        <v>0</v>
      </c>
      <c r="Q38" s="341">
        <v>0</v>
      </c>
      <c r="R38" s="342">
        <f t="shared" si="12"/>
        <v>42377</v>
      </c>
      <c r="S38" s="329">
        <f t="shared" si="13"/>
        <v>0.003965274165532815</v>
      </c>
      <c r="T38" s="326">
        <v>8792</v>
      </c>
      <c r="U38" s="327">
        <v>7585</v>
      </c>
      <c r="V38" s="328">
        <v>0</v>
      </c>
      <c r="W38" s="341">
        <v>0</v>
      </c>
      <c r="X38" s="342">
        <f t="shared" si="14"/>
        <v>16377</v>
      </c>
      <c r="Y38" s="331">
        <f t="shared" si="15"/>
        <v>1.5875923551321978</v>
      </c>
    </row>
    <row r="39" spans="1:25" s="174" customFormat="1" ht="19.5" customHeight="1">
      <c r="A39" s="183" t="s">
        <v>53</v>
      </c>
      <c r="B39" s="180">
        <f>SUM(B40:B48)</f>
        <v>151946</v>
      </c>
      <c r="C39" s="179">
        <f>SUM(C40:C48)</f>
        <v>148142</v>
      </c>
      <c r="D39" s="178">
        <f>SUM(D40:D48)</f>
        <v>656</v>
      </c>
      <c r="E39" s="177">
        <f>SUM(E40:E48)</f>
        <v>408</v>
      </c>
      <c r="F39" s="176">
        <f t="shared" si="0"/>
        <v>301152</v>
      </c>
      <c r="G39" s="181">
        <f t="shared" si="1"/>
        <v>0.3123118389408743</v>
      </c>
      <c r="H39" s="180">
        <f>SUM(H40:H48)</f>
        <v>138895</v>
      </c>
      <c r="I39" s="179">
        <f>SUM(I40:I48)</f>
        <v>136668</v>
      </c>
      <c r="J39" s="178">
        <f>SUM(J40:J48)</f>
        <v>1549</v>
      </c>
      <c r="K39" s="177">
        <f>SUM(K40:K48)</f>
        <v>1586</v>
      </c>
      <c r="L39" s="176">
        <f t="shared" si="2"/>
        <v>278698</v>
      </c>
      <c r="M39" s="182">
        <f t="shared" si="3"/>
        <v>0.08056749599925372</v>
      </c>
      <c r="N39" s="180">
        <f>SUM(N40:N48)</f>
        <v>1596083</v>
      </c>
      <c r="O39" s="179">
        <f>SUM(O40:O48)</f>
        <v>1537152</v>
      </c>
      <c r="P39" s="178">
        <f>SUM(P40:P48)</f>
        <v>6813</v>
      </c>
      <c r="Q39" s="177">
        <f>SUM(Q40:Q48)</f>
        <v>6818</v>
      </c>
      <c r="R39" s="176">
        <f t="shared" si="4"/>
        <v>3146866</v>
      </c>
      <c r="S39" s="181">
        <f t="shared" si="5"/>
        <v>0.29445657909228096</v>
      </c>
      <c r="T39" s="180">
        <f>SUM(T40:T48)</f>
        <v>1427384</v>
      </c>
      <c r="U39" s="179">
        <f>SUM(U40:U48)</f>
        <v>1396681</v>
      </c>
      <c r="V39" s="178">
        <f>SUM(V40:V48)</f>
        <v>30464</v>
      </c>
      <c r="W39" s="177">
        <f>SUM(W40:W48)</f>
        <v>31573</v>
      </c>
      <c r="X39" s="176">
        <f t="shared" si="6"/>
        <v>2886102</v>
      </c>
      <c r="Y39" s="175">
        <f t="shared" si="7"/>
        <v>0.0903516230542094</v>
      </c>
    </row>
    <row r="40" spans="1:25" s="137" customFormat="1" ht="19.5" customHeight="1">
      <c r="A40" s="311" t="s">
        <v>378</v>
      </c>
      <c r="B40" s="312">
        <v>83547</v>
      </c>
      <c r="C40" s="313">
        <v>79422</v>
      </c>
      <c r="D40" s="314">
        <v>201</v>
      </c>
      <c r="E40" s="335">
        <v>164</v>
      </c>
      <c r="F40" s="336">
        <f t="shared" si="0"/>
        <v>163334</v>
      </c>
      <c r="G40" s="315">
        <f t="shared" si="1"/>
        <v>0.1693866947640021</v>
      </c>
      <c r="H40" s="312">
        <v>77706</v>
      </c>
      <c r="I40" s="313">
        <v>73568</v>
      </c>
      <c r="J40" s="314">
        <v>1486</v>
      </c>
      <c r="K40" s="335">
        <v>1494</v>
      </c>
      <c r="L40" s="336">
        <f t="shared" si="2"/>
        <v>154254</v>
      </c>
      <c r="M40" s="337">
        <f t="shared" si="3"/>
        <v>0.05886395166413827</v>
      </c>
      <c r="N40" s="312">
        <v>915815</v>
      </c>
      <c r="O40" s="313">
        <v>858928</v>
      </c>
      <c r="P40" s="314">
        <v>5021</v>
      </c>
      <c r="Q40" s="335">
        <v>5269</v>
      </c>
      <c r="R40" s="336">
        <f t="shared" si="4"/>
        <v>1785033</v>
      </c>
      <c r="S40" s="315">
        <f t="shared" si="5"/>
        <v>0.16702799253188141</v>
      </c>
      <c r="T40" s="332">
        <v>821733</v>
      </c>
      <c r="U40" s="313">
        <v>779793</v>
      </c>
      <c r="V40" s="314">
        <v>25026</v>
      </c>
      <c r="W40" s="335">
        <v>25286</v>
      </c>
      <c r="X40" s="336">
        <f t="shared" si="6"/>
        <v>1651838</v>
      </c>
      <c r="Y40" s="317">
        <f t="shared" si="7"/>
        <v>0.08063442056666581</v>
      </c>
    </row>
    <row r="41" spans="1:25" s="137" customFormat="1" ht="19.5" customHeight="1">
      <c r="A41" s="318" t="s">
        <v>379</v>
      </c>
      <c r="B41" s="319">
        <v>44077</v>
      </c>
      <c r="C41" s="320">
        <v>44648</v>
      </c>
      <c r="D41" s="321">
        <v>194</v>
      </c>
      <c r="E41" s="338">
        <v>3</v>
      </c>
      <c r="F41" s="339">
        <f t="shared" si="0"/>
        <v>88922</v>
      </c>
      <c r="G41" s="322">
        <f t="shared" si="1"/>
        <v>0.09221719710412157</v>
      </c>
      <c r="H41" s="319">
        <v>37985</v>
      </c>
      <c r="I41" s="320">
        <v>39471</v>
      </c>
      <c r="J41" s="321">
        <v>46</v>
      </c>
      <c r="K41" s="338">
        <v>87</v>
      </c>
      <c r="L41" s="339">
        <f t="shared" si="2"/>
        <v>77589</v>
      </c>
      <c r="M41" s="340">
        <f t="shared" si="3"/>
        <v>0.14606451945507737</v>
      </c>
      <c r="N41" s="319">
        <v>439400</v>
      </c>
      <c r="O41" s="320">
        <v>436383</v>
      </c>
      <c r="P41" s="321">
        <v>913</v>
      </c>
      <c r="Q41" s="338">
        <v>706</v>
      </c>
      <c r="R41" s="339">
        <f t="shared" si="4"/>
        <v>877402</v>
      </c>
      <c r="S41" s="322">
        <f t="shared" si="5"/>
        <v>0.08209971171595024</v>
      </c>
      <c r="T41" s="333">
        <v>408861</v>
      </c>
      <c r="U41" s="320">
        <v>412928</v>
      </c>
      <c r="V41" s="321">
        <v>4539</v>
      </c>
      <c r="W41" s="338">
        <v>5344</v>
      </c>
      <c r="X41" s="339">
        <f t="shared" si="6"/>
        <v>831672</v>
      </c>
      <c r="Y41" s="324">
        <f t="shared" si="7"/>
        <v>0.05498561933069768</v>
      </c>
    </row>
    <row r="42" spans="1:25" s="137" customFormat="1" ht="19.5" customHeight="1">
      <c r="A42" s="318" t="s">
        <v>380</v>
      </c>
      <c r="B42" s="319">
        <v>7811</v>
      </c>
      <c r="C42" s="320">
        <v>8201</v>
      </c>
      <c r="D42" s="321">
        <v>172</v>
      </c>
      <c r="E42" s="338">
        <v>174</v>
      </c>
      <c r="F42" s="339">
        <f t="shared" si="0"/>
        <v>16358</v>
      </c>
      <c r="G42" s="322">
        <f t="shared" si="1"/>
        <v>0.016964181082625457</v>
      </c>
      <c r="H42" s="319">
        <v>7572</v>
      </c>
      <c r="I42" s="320">
        <v>8319</v>
      </c>
      <c r="J42" s="321">
        <v>15</v>
      </c>
      <c r="K42" s="338">
        <v>0</v>
      </c>
      <c r="L42" s="339">
        <f t="shared" si="2"/>
        <v>15906</v>
      </c>
      <c r="M42" s="340">
        <f t="shared" si="3"/>
        <v>0.028416949578775386</v>
      </c>
      <c r="N42" s="319">
        <v>76297</v>
      </c>
      <c r="O42" s="320">
        <v>83237</v>
      </c>
      <c r="P42" s="321">
        <v>596</v>
      </c>
      <c r="Q42" s="338">
        <v>595</v>
      </c>
      <c r="R42" s="339">
        <f t="shared" si="4"/>
        <v>160725</v>
      </c>
      <c r="S42" s="322">
        <f t="shared" si="5"/>
        <v>0.015039259274022743</v>
      </c>
      <c r="T42" s="333">
        <v>58225</v>
      </c>
      <c r="U42" s="320">
        <v>67979</v>
      </c>
      <c r="V42" s="321">
        <v>197</v>
      </c>
      <c r="W42" s="338">
        <v>257</v>
      </c>
      <c r="X42" s="339">
        <f t="shared" si="6"/>
        <v>126658</v>
      </c>
      <c r="Y42" s="324">
        <f t="shared" si="7"/>
        <v>0.2689684031012649</v>
      </c>
    </row>
    <row r="43" spans="1:25" s="137" customFormat="1" ht="19.5" customHeight="1">
      <c r="A43" s="318" t="s">
        <v>381</v>
      </c>
      <c r="B43" s="319">
        <v>6299</v>
      </c>
      <c r="C43" s="320">
        <v>6328</v>
      </c>
      <c r="D43" s="321">
        <v>57</v>
      </c>
      <c r="E43" s="338">
        <v>35</v>
      </c>
      <c r="F43" s="339">
        <f>SUM(B43:E43)</f>
        <v>12719</v>
      </c>
      <c r="G43" s="322">
        <f>F43/$F$9</f>
        <v>0.013190330064183468</v>
      </c>
      <c r="H43" s="319">
        <v>6109</v>
      </c>
      <c r="I43" s="320">
        <v>5904</v>
      </c>
      <c r="J43" s="321"/>
      <c r="K43" s="338"/>
      <c r="L43" s="339">
        <f>SUM(H43:K43)</f>
        <v>12013</v>
      </c>
      <c r="M43" s="340">
        <f>IF(ISERROR(F43/L43-1),"         /0",(F43/L43-1))</f>
        <v>0.058769666194955494</v>
      </c>
      <c r="N43" s="319">
        <v>66815</v>
      </c>
      <c r="O43" s="320">
        <v>65476</v>
      </c>
      <c r="P43" s="321">
        <v>185</v>
      </c>
      <c r="Q43" s="338">
        <v>75</v>
      </c>
      <c r="R43" s="339">
        <f>SUM(N43:Q43)</f>
        <v>132551</v>
      </c>
      <c r="S43" s="322">
        <f>R43/$R$9</f>
        <v>0.012402979350013927</v>
      </c>
      <c r="T43" s="333">
        <v>58722</v>
      </c>
      <c r="U43" s="320">
        <v>60920</v>
      </c>
      <c r="V43" s="321">
        <v>489</v>
      </c>
      <c r="W43" s="338">
        <v>362</v>
      </c>
      <c r="X43" s="339">
        <f>SUM(T43:W43)</f>
        <v>120493</v>
      </c>
      <c r="Y43" s="324">
        <f>IF(ISERROR(R43/X43-1),"         /0",IF(R43/X43&gt;5,"  *  ",(R43/X43-1)))</f>
        <v>0.10007220336451073</v>
      </c>
    </row>
    <row r="44" spans="1:25" s="137" customFormat="1" ht="19.5" customHeight="1">
      <c r="A44" s="318" t="s">
        <v>382</v>
      </c>
      <c r="B44" s="319">
        <v>4261</v>
      </c>
      <c r="C44" s="320">
        <v>4103</v>
      </c>
      <c r="D44" s="321">
        <v>8</v>
      </c>
      <c r="E44" s="338">
        <v>10</v>
      </c>
      <c r="F44" s="339">
        <f>SUM(B44:E44)</f>
        <v>8382</v>
      </c>
      <c r="G44" s="322">
        <f>F44/$F$9</f>
        <v>0.008692613145529195</v>
      </c>
      <c r="H44" s="319">
        <v>3663</v>
      </c>
      <c r="I44" s="320">
        <v>3851</v>
      </c>
      <c r="J44" s="321">
        <v>2</v>
      </c>
      <c r="K44" s="338">
        <v>5</v>
      </c>
      <c r="L44" s="339">
        <f>SUM(H44:K44)</f>
        <v>7521</v>
      </c>
      <c r="M44" s="340">
        <f>IF(ISERROR(F44/L44-1),"         /0",(F44/L44-1))</f>
        <v>0.11447945751894695</v>
      </c>
      <c r="N44" s="319">
        <v>38396</v>
      </c>
      <c r="O44" s="320">
        <v>38406</v>
      </c>
      <c r="P44" s="321">
        <v>9</v>
      </c>
      <c r="Q44" s="338">
        <v>80</v>
      </c>
      <c r="R44" s="339">
        <f>SUM(N44:Q44)</f>
        <v>76891</v>
      </c>
      <c r="S44" s="322">
        <f>R44/$R$9</f>
        <v>0.007194796608112507</v>
      </c>
      <c r="T44" s="333">
        <v>27507</v>
      </c>
      <c r="U44" s="320">
        <v>27730</v>
      </c>
      <c r="V44" s="321">
        <v>120</v>
      </c>
      <c r="W44" s="338">
        <v>122</v>
      </c>
      <c r="X44" s="339">
        <f>SUM(T44:W44)</f>
        <v>55479</v>
      </c>
      <c r="Y44" s="324">
        <f>IF(ISERROR(R44/X44-1),"         /0",IF(R44/X44&gt;5,"  *  ",(R44/X44-1)))</f>
        <v>0.38594783611817074</v>
      </c>
    </row>
    <row r="45" spans="1:25" s="137" customFormat="1" ht="19.5" customHeight="1">
      <c r="A45" s="318" t="s">
        <v>383</v>
      </c>
      <c r="B45" s="319">
        <v>3661</v>
      </c>
      <c r="C45" s="320">
        <v>3477</v>
      </c>
      <c r="D45" s="321">
        <v>2</v>
      </c>
      <c r="E45" s="338">
        <v>0</v>
      </c>
      <c r="F45" s="339">
        <f>SUM(B45:E45)</f>
        <v>7140</v>
      </c>
      <c r="G45" s="322">
        <f>F45/$F$9</f>
        <v>0.007404588148303323</v>
      </c>
      <c r="H45" s="319">
        <v>3302</v>
      </c>
      <c r="I45" s="320">
        <v>3513</v>
      </c>
      <c r="J45" s="321"/>
      <c r="K45" s="338"/>
      <c r="L45" s="339">
        <f>SUM(H45:K45)</f>
        <v>6815</v>
      </c>
      <c r="M45" s="340">
        <f>IF(ISERROR(F45/L45-1),"         /0",(F45/L45-1))</f>
        <v>0.047688921496698455</v>
      </c>
      <c r="N45" s="319">
        <v>34253</v>
      </c>
      <c r="O45" s="320">
        <v>32920</v>
      </c>
      <c r="P45" s="321">
        <v>22</v>
      </c>
      <c r="Q45" s="338">
        <v>9</v>
      </c>
      <c r="R45" s="339">
        <f>SUM(N45:Q45)</f>
        <v>67204</v>
      </c>
      <c r="S45" s="322">
        <f>R45/$R$9</f>
        <v>0.006288370696851295</v>
      </c>
      <c r="T45" s="333">
        <v>28866</v>
      </c>
      <c r="U45" s="320">
        <v>27988</v>
      </c>
      <c r="V45" s="321">
        <v>3</v>
      </c>
      <c r="W45" s="338">
        <v>127</v>
      </c>
      <c r="X45" s="339">
        <f>SUM(T45:W45)</f>
        <v>56984</v>
      </c>
      <c r="Y45" s="324">
        <f>IF(ISERROR(R45/X45-1),"         /0",IF(R45/X45&gt;5,"  *  ",(R45/X45-1)))</f>
        <v>0.17934858907763584</v>
      </c>
    </row>
    <row r="46" spans="1:25" s="137" customFormat="1" ht="19.5" customHeight="1">
      <c r="A46" s="318" t="s">
        <v>384</v>
      </c>
      <c r="B46" s="319">
        <v>1580</v>
      </c>
      <c r="C46" s="320">
        <v>1321</v>
      </c>
      <c r="D46" s="321">
        <v>22</v>
      </c>
      <c r="E46" s="338">
        <v>22</v>
      </c>
      <c r="F46" s="339">
        <f>SUM(B46:E46)</f>
        <v>2945</v>
      </c>
      <c r="G46" s="322">
        <f>F46/$F$9</f>
        <v>0.0030541333468842137</v>
      </c>
      <c r="H46" s="319">
        <v>1444</v>
      </c>
      <c r="I46" s="320">
        <v>1314</v>
      </c>
      <c r="J46" s="321"/>
      <c r="K46" s="338"/>
      <c r="L46" s="339">
        <f>SUM(H46:K46)</f>
        <v>2758</v>
      </c>
      <c r="M46" s="340">
        <f>IF(ISERROR(F46/L46-1),"         /0",(F46/L46-1))</f>
        <v>0.06780275562001448</v>
      </c>
      <c r="N46" s="319">
        <v>14726</v>
      </c>
      <c r="O46" s="320">
        <v>14805</v>
      </c>
      <c r="P46" s="321">
        <v>54</v>
      </c>
      <c r="Q46" s="338">
        <v>82</v>
      </c>
      <c r="R46" s="339">
        <f>SUM(N46:Q46)</f>
        <v>29667</v>
      </c>
      <c r="S46" s="322">
        <f>R46/$R$9</f>
        <v>0.0027759819871359943</v>
      </c>
      <c r="T46" s="333">
        <v>12607</v>
      </c>
      <c r="U46" s="320">
        <v>12976</v>
      </c>
      <c r="V46" s="321">
        <v>42</v>
      </c>
      <c r="W46" s="338">
        <v>27</v>
      </c>
      <c r="X46" s="339">
        <f>SUM(T46:W46)</f>
        <v>25652</v>
      </c>
      <c r="Y46" s="324">
        <f>IF(ISERROR(R46/X46-1),"         /0",IF(R46/X46&gt;5,"  *  ",(R46/X46-1)))</f>
        <v>0.1565180102915953</v>
      </c>
    </row>
    <row r="47" spans="1:25" s="137" customFormat="1" ht="19.5" customHeight="1">
      <c r="A47" s="318" t="s">
        <v>385</v>
      </c>
      <c r="B47" s="319">
        <v>541</v>
      </c>
      <c r="C47" s="320">
        <v>419</v>
      </c>
      <c r="D47" s="321">
        <v>0</v>
      </c>
      <c r="E47" s="338">
        <v>0</v>
      </c>
      <c r="F47" s="339">
        <f>SUM(B47:E47)</f>
        <v>960</v>
      </c>
      <c r="G47" s="322">
        <f>F47/$F$9</f>
        <v>0.0009955748770827998</v>
      </c>
      <c r="H47" s="319">
        <v>943</v>
      </c>
      <c r="I47" s="320">
        <v>457</v>
      </c>
      <c r="J47" s="321"/>
      <c r="K47" s="338"/>
      <c r="L47" s="339">
        <f>SUM(H47:K47)</f>
        <v>1400</v>
      </c>
      <c r="M47" s="340">
        <f>IF(ISERROR(F47/L47-1),"         /0",(F47/L47-1))</f>
        <v>-0.3142857142857143</v>
      </c>
      <c r="N47" s="319">
        <v>8220</v>
      </c>
      <c r="O47" s="320">
        <v>4570</v>
      </c>
      <c r="P47" s="321">
        <v>7</v>
      </c>
      <c r="Q47" s="338"/>
      <c r="R47" s="339">
        <f>SUM(N47:Q47)</f>
        <v>12797</v>
      </c>
      <c r="S47" s="322">
        <f>R47/$R$9</f>
        <v>0.001197432888036516</v>
      </c>
      <c r="T47" s="333">
        <v>8677</v>
      </c>
      <c r="U47" s="320">
        <v>4105</v>
      </c>
      <c r="V47" s="321"/>
      <c r="W47" s="338">
        <v>0</v>
      </c>
      <c r="X47" s="339">
        <f>SUM(T47:W47)</f>
        <v>12782</v>
      </c>
      <c r="Y47" s="324">
        <f>IF(ISERROR(R47/X47-1),"         /0",IF(R47/X47&gt;5,"  *  ",(R47/X47-1)))</f>
        <v>0.001173525269910769</v>
      </c>
    </row>
    <row r="48" spans="1:25" s="137" customFormat="1" ht="19.5" customHeight="1" thickBot="1">
      <c r="A48" s="318" t="s">
        <v>51</v>
      </c>
      <c r="B48" s="319">
        <v>169</v>
      </c>
      <c r="C48" s="320">
        <v>223</v>
      </c>
      <c r="D48" s="321">
        <v>0</v>
      </c>
      <c r="E48" s="338">
        <v>0</v>
      </c>
      <c r="F48" s="339">
        <f>SUM(B48:E48)</f>
        <v>392</v>
      </c>
      <c r="G48" s="322">
        <f>F48/$F$9</f>
        <v>0.00040652640814214323</v>
      </c>
      <c r="H48" s="319">
        <v>171</v>
      </c>
      <c r="I48" s="320">
        <v>271</v>
      </c>
      <c r="J48" s="321"/>
      <c r="K48" s="338"/>
      <c r="L48" s="339">
        <f>SUM(H48:K48)</f>
        <v>442</v>
      </c>
      <c r="M48" s="340">
        <f>IF(ISERROR(F48/L48-1),"         /0",(F48/L48-1))</f>
        <v>-0.1131221719457014</v>
      </c>
      <c r="N48" s="319">
        <v>2161</v>
      </c>
      <c r="O48" s="320">
        <v>2427</v>
      </c>
      <c r="P48" s="321">
        <v>6</v>
      </c>
      <c r="Q48" s="338">
        <v>2</v>
      </c>
      <c r="R48" s="339">
        <f>SUM(N48:Q48)</f>
        <v>4596</v>
      </c>
      <c r="S48" s="322">
        <f>R48/$R$9</f>
        <v>0.0004300540402763013</v>
      </c>
      <c r="T48" s="333">
        <v>2186</v>
      </c>
      <c r="U48" s="320">
        <v>2262</v>
      </c>
      <c r="V48" s="321">
        <v>48</v>
      </c>
      <c r="W48" s="338">
        <v>48</v>
      </c>
      <c r="X48" s="339">
        <f>SUM(T48:W48)</f>
        <v>4544</v>
      </c>
      <c r="Y48" s="324">
        <f>IF(ISERROR(R48/X48-1),"         /0",IF(R48/X48&gt;5,"  *  ",(R48/X48-1)))</f>
        <v>0.011443661971830998</v>
      </c>
    </row>
    <row r="49" spans="1:25" s="174" customFormat="1" ht="19.5" customHeight="1">
      <c r="A49" s="183" t="s">
        <v>52</v>
      </c>
      <c r="B49" s="180">
        <f>SUM(B50:B53)</f>
        <v>10348</v>
      </c>
      <c r="C49" s="179">
        <f>SUM(C50:C53)</f>
        <v>10139</v>
      </c>
      <c r="D49" s="178">
        <f>SUM(D50:D53)</f>
        <v>21</v>
      </c>
      <c r="E49" s="177">
        <f>SUM(E50:E53)</f>
        <v>53</v>
      </c>
      <c r="F49" s="176">
        <f t="shared" si="0"/>
        <v>20561</v>
      </c>
      <c r="G49" s="181">
        <f t="shared" si="1"/>
        <v>0.021322932341353587</v>
      </c>
      <c r="H49" s="180">
        <f>SUM(H50:H53)</f>
        <v>9114</v>
      </c>
      <c r="I49" s="179">
        <f>SUM(I50:I53)</f>
        <v>9857</v>
      </c>
      <c r="J49" s="178">
        <f>SUM(J50:J53)</f>
        <v>21</v>
      </c>
      <c r="K49" s="177">
        <f>SUM(K50:K53)</f>
        <v>31</v>
      </c>
      <c r="L49" s="176">
        <f t="shared" si="2"/>
        <v>19023</v>
      </c>
      <c r="M49" s="182">
        <f t="shared" si="3"/>
        <v>0.08084949797613405</v>
      </c>
      <c r="N49" s="180">
        <f>SUM(N50:N53)</f>
        <v>125061</v>
      </c>
      <c r="O49" s="179">
        <f>SUM(O50:O53)</f>
        <v>125108</v>
      </c>
      <c r="P49" s="178">
        <f>SUM(P50:P53)</f>
        <v>806</v>
      </c>
      <c r="Q49" s="177">
        <f>SUM(Q50:Q53)</f>
        <v>828</v>
      </c>
      <c r="R49" s="176">
        <f t="shared" si="4"/>
        <v>251803</v>
      </c>
      <c r="S49" s="181">
        <f t="shared" si="5"/>
        <v>0.023561552981656547</v>
      </c>
      <c r="T49" s="180">
        <f>SUM(T50:T53)</f>
        <v>114259</v>
      </c>
      <c r="U49" s="179">
        <f>SUM(U50:U53)</f>
        <v>115505</v>
      </c>
      <c r="V49" s="178">
        <f>SUM(V50:V53)</f>
        <v>469</v>
      </c>
      <c r="W49" s="177">
        <f>SUM(W50:W53)</f>
        <v>608</v>
      </c>
      <c r="X49" s="176">
        <f t="shared" si="6"/>
        <v>230841</v>
      </c>
      <c r="Y49" s="175">
        <f t="shared" si="7"/>
        <v>0.09080709232761941</v>
      </c>
    </row>
    <row r="50" spans="1:25" ht="19.5" customHeight="1">
      <c r="A50" s="478" t="s">
        <v>386</v>
      </c>
      <c r="B50" s="479">
        <v>7078</v>
      </c>
      <c r="C50" s="480">
        <v>6626</v>
      </c>
      <c r="D50" s="481">
        <v>13</v>
      </c>
      <c r="E50" s="482">
        <v>7</v>
      </c>
      <c r="F50" s="483">
        <f t="shared" si="0"/>
        <v>13724</v>
      </c>
      <c r="G50" s="484">
        <f t="shared" si="1"/>
        <v>0.014232572513629523</v>
      </c>
      <c r="H50" s="479">
        <v>6406</v>
      </c>
      <c r="I50" s="480">
        <v>6559</v>
      </c>
      <c r="J50" s="481">
        <v>15</v>
      </c>
      <c r="K50" s="482">
        <v>5</v>
      </c>
      <c r="L50" s="483">
        <f t="shared" si="2"/>
        <v>12985</v>
      </c>
      <c r="M50" s="485">
        <f t="shared" si="3"/>
        <v>0.056911821332306545</v>
      </c>
      <c r="N50" s="479">
        <v>87190</v>
      </c>
      <c r="O50" s="480">
        <v>85614</v>
      </c>
      <c r="P50" s="481">
        <v>133</v>
      </c>
      <c r="Q50" s="482">
        <v>84</v>
      </c>
      <c r="R50" s="483">
        <f t="shared" si="4"/>
        <v>173021</v>
      </c>
      <c r="S50" s="484">
        <f t="shared" si="5"/>
        <v>0.016189812903099635</v>
      </c>
      <c r="T50" s="486">
        <v>84081</v>
      </c>
      <c r="U50" s="480">
        <v>83755</v>
      </c>
      <c r="V50" s="481">
        <v>259</v>
      </c>
      <c r="W50" s="482">
        <v>275</v>
      </c>
      <c r="X50" s="483">
        <f t="shared" si="6"/>
        <v>168370</v>
      </c>
      <c r="Y50" s="487">
        <f t="shared" si="7"/>
        <v>0.02762368592979736</v>
      </c>
    </row>
    <row r="51" spans="1:25" ht="19.5" customHeight="1">
      <c r="A51" s="468" t="s">
        <v>387</v>
      </c>
      <c r="B51" s="469">
        <v>2983</v>
      </c>
      <c r="C51" s="470">
        <v>3190</v>
      </c>
      <c r="D51" s="471">
        <v>7</v>
      </c>
      <c r="E51" s="472">
        <v>46</v>
      </c>
      <c r="F51" s="473">
        <f>SUM(B51:E51)</f>
        <v>6226</v>
      </c>
      <c r="G51" s="474">
        <f>F51/$F$9</f>
        <v>0.006456717900747407</v>
      </c>
      <c r="H51" s="469">
        <v>2639</v>
      </c>
      <c r="I51" s="470">
        <v>3118</v>
      </c>
      <c r="J51" s="471">
        <v>5</v>
      </c>
      <c r="K51" s="472">
        <v>23</v>
      </c>
      <c r="L51" s="473">
        <f>SUM(H51:K51)</f>
        <v>5785</v>
      </c>
      <c r="M51" s="475">
        <f>IF(ISERROR(F51/L51-1),"         /0",(F51/L51-1))</f>
        <v>0.0762316335350044</v>
      </c>
      <c r="N51" s="469">
        <v>34009</v>
      </c>
      <c r="O51" s="470">
        <v>34523</v>
      </c>
      <c r="P51" s="471">
        <v>596</v>
      </c>
      <c r="Q51" s="472">
        <v>681</v>
      </c>
      <c r="R51" s="473">
        <f>SUM(N51:Q51)</f>
        <v>69809</v>
      </c>
      <c r="S51" s="474">
        <f>R51/$R$9</f>
        <v>0.0065321241291663</v>
      </c>
      <c r="T51" s="477">
        <v>29508</v>
      </c>
      <c r="U51" s="470">
        <v>30159</v>
      </c>
      <c r="V51" s="471">
        <v>204</v>
      </c>
      <c r="W51" s="472">
        <v>319</v>
      </c>
      <c r="X51" s="473">
        <f>SUM(T51:W51)</f>
        <v>60190</v>
      </c>
      <c r="Y51" s="476">
        <f>IF(ISERROR(R51/X51-1),"         /0",IF(R51/X51&gt;5,"  *  ",(R51/X51-1)))</f>
        <v>0.1598105997674033</v>
      </c>
    </row>
    <row r="52" spans="1:25" ht="19.5" customHeight="1">
      <c r="A52" s="318" t="s">
        <v>388</v>
      </c>
      <c r="B52" s="319">
        <v>232</v>
      </c>
      <c r="C52" s="320">
        <v>232</v>
      </c>
      <c r="D52" s="321">
        <v>0</v>
      </c>
      <c r="E52" s="338">
        <v>0</v>
      </c>
      <c r="F52" s="339">
        <f t="shared" si="0"/>
        <v>464</v>
      </c>
      <c r="G52" s="322">
        <f t="shared" si="1"/>
        <v>0.00048119452392335316</v>
      </c>
      <c r="H52" s="319">
        <v>8</v>
      </c>
      <c r="I52" s="320">
        <v>18</v>
      </c>
      <c r="J52" s="321"/>
      <c r="K52" s="338"/>
      <c r="L52" s="339">
        <f t="shared" si="2"/>
        <v>26</v>
      </c>
      <c r="M52" s="340">
        <f t="shared" si="3"/>
        <v>16.846153846153847</v>
      </c>
      <c r="N52" s="319">
        <v>3229</v>
      </c>
      <c r="O52" s="320">
        <v>3325</v>
      </c>
      <c r="P52" s="321">
        <v>14</v>
      </c>
      <c r="Q52" s="338">
        <v>13</v>
      </c>
      <c r="R52" s="339">
        <f t="shared" si="4"/>
        <v>6581</v>
      </c>
      <c r="S52" s="322">
        <f t="shared" si="5"/>
        <v>0.0006157932199865837</v>
      </c>
      <c r="T52" s="333">
        <v>97</v>
      </c>
      <c r="U52" s="320">
        <v>93</v>
      </c>
      <c r="V52" s="321">
        <v>0</v>
      </c>
      <c r="W52" s="338">
        <v>0</v>
      </c>
      <c r="X52" s="339">
        <f t="shared" si="6"/>
        <v>190</v>
      </c>
      <c r="Y52" s="324" t="str">
        <f t="shared" si="7"/>
        <v>  *  </v>
      </c>
    </row>
    <row r="53" spans="1:25" ht="19.5" customHeight="1" thickBot="1">
      <c r="A53" s="325" t="s">
        <v>51</v>
      </c>
      <c r="B53" s="326">
        <v>55</v>
      </c>
      <c r="C53" s="327">
        <v>91</v>
      </c>
      <c r="D53" s="328">
        <v>1</v>
      </c>
      <c r="E53" s="341">
        <v>0</v>
      </c>
      <c r="F53" s="342">
        <f t="shared" si="0"/>
        <v>147</v>
      </c>
      <c r="G53" s="329">
        <f t="shared" si="1"/>
        <v>0.0001524474030533037</v>
      </c>
      <c r="H53" s="326">
        <v>61</v>
      </c>
      <c r="I53" s="327">
        <v>162</v>
      </c>
      <c r="J53" s="328">
        <v>1</v>
      </c>
      <c r="K53" s="341">
        <v>3</v>
      </c>
      <c r="L53" s="342">
        <f t="shared" si="2"/>
        <v>227</v>
      </c>
      <c r="M53" s="343">
        <f t="shared" si="3"/>
        <v>-0.35242290748898675</v>
      </c>
      <c r="N53" s="326">
        <v>633</v>
      </c>
      <c r="O53" s="327">
        <v>1646</v>
      </c>
      <c r="P53" s="328">
        <v>63</v>
      </c>
      <c r="Q53" s="341">
        <v>50</v>
      </c>
      <c r="R53" s="342">
        <f t="shared" si="4"/>
        <v>2392</v>
      </c>
      <c r="S53" s="329">
        <f t="shared" si="5"/>
        <v>0.000223822729404028</v>
      </c>
      <c r="T53" s="334">
        <v>573</v>
      </c>
      <c r="U53" s="327">
        <v>1498</v>
      </c>
      <c r="V53" s="328">
        <v>6</v>
      </c>
      <c r="W53" s="341">
        <v>14</v>
      </c>
      <c r="X53" s="342">
        <f t="shared" si="6"/>
        <v>2091</v>
      </c>
      <c r="Y53" s="331">
        <f t="shared" si="7"/>
        <v>0.14395026303204217</v>
      </c>
    </row>
    <row r="54" spans="1:25" s="137" customFormat="1" ht="19.5" customHeight="1" thickBot="1">
      <c r="A54" s="173" t="s">
        <v>51</v>
      </c>
      <c r="B54" s="170">
        <v>2494</v>
      </c>
      <c r="C54" s="169">
        <v>2100</v>
      </c>
      <c r="D54" s="168">
        <v>0</v>
      </c>
      <c r="E54" s="167">
        <v>0</v>
      </c>
      <c r="F54" s="166">
        <f t="shared" si="0"/>
        <v>4594</v>
      </c>
      <c r="G54" s="171">
        <f t="shared" si="1"/>
        <v>0.0047642406097066475</v>
      </c>
      <c r="H54" s="170">
        <v>3222</v>
      </c>
      <c r="I54" s="169">
        <v>3504</v>
      </c>
      <c r="J54" s="168">
        <v>0</v>
      </c>
      <c r="K54" s="167">
        <v>0</v>
      </c>
      <c r="L54" s="166">
        <f t="shared" si="2"/>
        <v>6726</v>
      </c>
      <c r="M54" s="172">
        <f t="shared" si="3"/>
        <v>-0.31697888789771034</v>
      </c>
      <c r="N54" s="170">
        <v>36481</v>
      </c>
      <c r="O54" s="169">
        <v>31030</v>
      </c>
      <c r="P54" s="168">
        <v>4382</v>
      </c>
      <c r="Q54" s="167">
        <v>9</v>
      </c>
      <c r="R54" s="166">
        <f t="shared" si="4"/>
        <v>71902</v>
      </c>
      <c r="S54" s="171">
        <f t="shared" si="5"/>
        <v>0.0067279690173948255</v>
      </c>
      <c r="T54" s="170">
        <v>28449</v>
      </c>
      <c r="U54" s="169">
        <v>20820</v>
      </c>
      <c r="V54" s="168">
        <v>17</v>
      </c>
      <c r="W54" s="167">
        <v>9</v>
      </c>
      <c r="X54" s="166">
        <f t="shared" si="6"/>
        <v>49295</v>
      </c>
      <c r="Y54" s="165">
        <f t="shared" si="7"/>
        <v>0.45860634952834967</v>
      </c>
    </row>
    <row r="55" ht="3" customHeight="1" thickTop="1">
      <c r="A55" s="89"/>
    </row>
    <row r="56" ht="13.5">
      <c r="A56" s="89" t="s">
        <v>50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5:Y65536 M55:M65536 Y3 M3">
    <cfRule type="cellIs" priority="3" dxfId="96" operator="lessThan" stopIfTrue="1">
      <formula>0</formula>
    </cfRule>
  </conditionalFormatting>
  <conditionalFormatting sqref="Y9:Y54 M9:M54">
    <cfRule type="cellIs" priority="4" dxfId="97" operator="lessThan" stopIfTrue="1">
      <formula>0</formula>
    </cfRule>
    <cfRule type="cellIs" priority="5" dxfId="98" operator="greaterThanOrEqual" stopIfTrue="1">
      <formula>0</formula>
    </cfRule>
  </conditionalFormatting>
  <conditionalFormatting sqref="M5 Y5 Y7:Y8 M7:M8">
    <cfRule type="cellIs" priority="2" dxfId="96" operator="lessThan" stopIfTrue="1">
      <formula>0</formula>
    </cfRule>
  </conditionalFormatting>
  <conditionalFormatting sqref="M6 Y6">
    <cfRule type="cellIs" priority="1" dxfId="96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0" zoomScaleNormal="80" zoomScalePageLayoutView="0" workbookViewId="0" topLeftCell="C1">
      <selection activeCell="A9" sqref="A9:IV9"/>
    </sheetView>
  </sheetViews>
  <sheetFormatPr defaultColWidth="8.00390625" defaultRowHeight="15"/>
  <cols>
    <col min="1" max="1" width="27.8515625" style="112" customWidth="1"/>
    <col min="2" max="3" width="10.7109375" style="112" bestFit="1" customWidth="1"/>
    <col min="4" max="4" width="8.7109375" style="112" bestFit="1" customWidth="1"/>
    <col min="5" max="5" width="10.7109375" style="112" bestFit="1" customWidth="1"/>
    <col min="6" max="6" width="12.00390625" style="112" bestFit="1" customWidth="1"/>
    <col min="7" max="7" width="9.7109375" style="112" customWidth="1"/>
    <col min="8" max="9" width="10.7109375" style="112" bestFit="1" customWidth="1"/>
    <col min="10" max="10" width="8.7109375" style="112" customWidth="1"/>
    <col min="11" max="11" width="10.7109375" style="112" bestFit="1" customWidth="1"/>
    <col min="12" max="12" width="11.28125" style="112" customWidth="1"/>
    <col min="13" max="13" width="9.28125" style="112" customWidth="1"/>
    <col min="14" max="14" width="12.57421875" style="112" customWidth="1"/>
    <col min="15" max="15" width="12.7109375" style="112" customWidth="1"/>
    <col min="16" max="16" width="9.00390625" style="112" customWidth="1"/>
    <col min="17" max="17" width="10.8515625" style="112" customWidth="1"/>
    <col min="18" max="18" width="13.7109375" style="112" customWidth="1"/>
    <col min="19" max="19" width="9.8515625" style="112" bestFit="1" customWidth="1"/>
    <col min="20" max="20" width="12.140625" style="112" customWidth="1"/>
    <col min="21" max="21" width="12.28125" style="112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653" t="s">
        <v>64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5"/>
    </row>
    <row r="4" spans="1:25" ht="21" customHeight="1" thickBot="1">
      <c r="A4" s="662" t="s">
        <v>42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4"/>
    </row>
    <row r="5" spans="1:25" s="164" customFormat="1" ht="15.75" customHeight="1" thickBot="1" thickTop="1">
      <c r="A5" s="667" t="s">
        <v>63</v>
      </c>
      <c r="B5" s="646" t="s">
        <v>34</v>
      </c>
      <c r="C5" s="647"/>
      <c r="D5" s="647"/>
      <c r="E5" s="647"/>
      <c r="F5" s="647"/>
      <c r="G5" s="647"/>
      <c r="H5" s="647"/>
      <c r="I5" s="647"/>
      <c r="J5" s="648"/>
      <c r="K5" s="648"/>
      <c r="L5" s="648"/>
      <c r="M5" s="649"/>
      <c r="N5" s="646" t="s">
        <v>33</v>
      </c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50"/>
    </row>
    <row r="6" spans="1:25" s="125" customFormat="1" ht="26.25" customHeight="1">
      <c r="A6" s="668"/>
      <c r="B6" s="638" t="s">
        <v>152</v>
      </c>
      <c r="C6" s="639"/>
      <c r="D6" s="639"/>
      <c r="E6" s="639"/>
      <c r="F6" s="639"/>
      <c r="G6" s="643" t="s">
        <v>32</v>
      </c>
      <c r="H6" s="638" t="s">
        <v>153</v>
      </c>
      <c r="I6" s="639"/>
      <c r="J6" s="639"/>
      <c r="K6" s="639"/>
      <c r="L6" s="639"/>
      <c r="M6" s="640" t="s">
        <v>31</v>
      </c>
      <c r="N6" s="638" t="s">
        <v>154</v>
      </c>
      <c r="O6" s="639"/>
      <c r="P6" s="639"/>
      <c r="Q6" s="639"/>
      <c r="R6" s="639"/>
      <c r="S6" s="643" t="s">
        <v>32</v>
      </c>
      <c r="T6" s="638" t="s">
        <v>155</v>
      </c>
      <c r="U6" s="639"/>
      <c r="V6" s="639"/>
      <c r="W6" s="639"/>
      <c r="X6" s="639"/>
      <c r="Y6" s="656" t="s">
        <v>31</v>
      </c>
    </row>
    <row r="7" spans="1:25" s="125" customFormat="1" ht="26.25" customHeight="1">
      <c r="A7" s="669"/>
      <c r="B7" s="661" t="s">
        <v>20</v>
      </c>
      <c r="C7" s="660"/>
      <c r="D7" s="659" t="s">
        <v>19</v>
      </c>
      <c r="E7" s="660"/>
      <c r="F7" s="651" t="s">
        <v>15</v>
      </c>
      <c r="G7" s="644"/>
      <c r="H7" s="661" t="s">
        <v>20</v>
      </c>
      <c r="I7" s="660"/>
      <c r="J7" s="659" t="s">
        <v>19</v>
      </c>
      <c r="K7" s="660"/>
      <c r="L7" s="651" t="s">
        <v>15</v>
      </c>
      <c r="M7" s="641"/>
      <c r="N7" s="661" t="s">
        <v>20</v>
      </c>
      <c r="O7" s="660"/>
      <c r="P7" s="659" t="s">
        <v>19</v>
      </c>
      <c r="Q7" s="660"/>
      <c r="R7" s="651" t="s">
        <v>15</v>
      </c>
      <c r="S7" s="644"/>
      <c r="T7" s="661" t="s">
        <v>20</v>
      </c>
      <c r="U7" s="660"/>
      <c r="V7" s="659" t="s">
        <v>19</v>
      </c>
      <c r="W7" s="660"/>
      <c r="X7" s="651" t="s">
        <v>15</v>
      </c>
      <c r="Y7" s="657"/>
    </row>
    <row r="8" spans="1:25" s="160" customFormat="1" ht="14.25" thickBot="1">
      <c r="A8" s="670"/>
      <c r="B8" s="163" t="s">
        <v>17</v>
      </c>
      <c r="C8" s="161" t="s">
        <v>16</v>
      </c>
      <c r="D8" s="162" t="s">
        <v>17</v>
      </c>
      <c r="E8" s="161" t="s">
        <v>16</v>
      </c>
      <c r="F8" s="652"/>
      <c r="G8" s="645"/>
      <c r="H8" s="163" t="s">
        <v>17</v>
      </c>
      <c r="I8" s="161" t="s">
        <v>16</v>
      </c>
      <c r="J8" s="162" t="s">
        <v>17</v>
      </c>
      <c r="K8" s="161" t="s">
        <v>16</v>
      </c>
      <c r="L8" s="652"/>
      <c r="M8" s="642"/>
      <c r="N8" s="163" t="s">
        <v>17</v>
      </c>
      <c r="O8" s="161" t="s">
        <v>16</v>
      </c>
      <c r="P8" s="162" t="s">
        <v>17</v>
      </c>
      <c r="Q8" s="161" t="s">
        <v>16</v>
      </c>
      <c r="R8" s="652"/>
      <c r="S8" s="645"/>
      <c r="T8" s="163" t="s">
        <v>17</v>
      </c>
      <c r="U8" s="161" t="s">
        <v>16</v>
      </c>
      <c r="V8" s="162" t="s">
        <v>17</v>
      </c>
      <c r="W8" s="161" t="s">
        <v>16</v>
      </c>
      <c r="X8" s="652"/>
      <c r="Y8" s="658"/>
    </row>
    <row r="9" spans="1:25" s="153" customFormat="1" ht="18" customHeight="1" thickBot="1" thickTop="1">
      <c r="A9" s="709" t="s">
        <v>22</v>
      </c>
      <c r="B9" s="710">
        <f>B10+B24+B41+B53+B67+B77</f>
        <v>477852</v>
      </c>
      <c r="C9" s="711">
        <f>C10+C24+C41+C53+C67+C77</f>
        <v>483765</v>
      </c>
      <c r="D9" s="712">
        <f>D10+D24+D41+D53+D67+D77</f>
        <v>1452</v>
      </c>
      <c r="E9" s="711">
        <f>E10+E24+E41+E53+E67+E77</f>
        <v>1198</v>
      </c>
      <c r="F9" s="712">
        <f aca="true" t="shared" si="0" ref="F9:F43">SUM(B9:E9)</f>
        <v>964267</v>
      </c>
      <c r="G9" s="713">
        <f aca="true" t="shared" si="1" ref="G9:G43">F9/$F$9</f>
        <v>1</v>
      </c>
      <c r="H9" s="710">
        <f>H10+H24+H41+H53+H67+H77</f>
        <v>447950</v>
      </c>
      <c r="I9" s="711">
        <f>I10+I24+I41+I53+I67+I77</f>
        <v>459962</v>
      </c>
      <c r="J9" s="712">
        <f>J10+J24+J41+J53+J67+J77</f>
        <v>3067</v>
      </c>
      <c r="K9" s="711">
        <f>K10+K24+K41+K53+K67+K77</f>
        <v>4722</v>
      </c>
      <c r="L9" s="712">
        <f aca="true" t="shared" si="2" ref="L9:L43">SUM(H9:K9)</f>
        <v>915701</v>
      </c>
      <c r="M9" s="714">
        <f aca="true" t="shared" si="3" ref="M9:M43">IF(ISERROR(F9/L9-1),"         /0",(F9/L9-1))</f>
        <v>0.05303696293877591</v>
      </c>
      <c r="N9" s="710">
        <f>N10+N24+N41+N53+N67+N77</f>
        <v>5415419</v>
      </c>
      <c r="O9" s="711">
        <f>O10+O24+O41+O53+O67+O77</f>
        <v>5235216</v>
      </c>
      <c r="P9" s="712">
        <f>P10+P24+P41+P53+P67+P77</f>
        <v>20706</v>
      </c>
      <c r="Q9" s="711">
        <f>Q10+Q24+Q41+Q53+Q67+Q77</f>
        <v>15688</v>
      </c>
      <c r="R9" s="712">
        <f aca="true" t="shared" si="4" ref="R9:R43">SUM(N9:Q9)</f>
        <v>10687029</v>
      </c>
      <c r="S9" s="713">
        <f aca="true" t="shared" si="5" ref="S9:S43">R9/$R$9</f>
        <v>1</v>
      </c>
      <c r="T9" s="710">
        <f>T10+T24+T41+T53+T67+T77</f>
        <v>4970886</v>
      </c>
      <c r="U9" s="711">
        <f>U10+U24+U41+U53+U67+U77</f>
        <v>4876648</v>
      </c>
      <c r="V9" s="712">
        <f>V10+V24+V41+V53+V67+V77</f>
        <v>46657</v>
      </c>
      <c r="W9" s="711">
        <f>W10+W24+W41+W53+W67+W77</f>
        <v>52500</v>
      </c>
      <c r="X9" s="712">
        <f aca="true" t="shared" si="6" ref="X9:X43">SUM(T9:W9)</f>
        <v>9946691</v>
      </c>
      <c r="Y9" s="714">
        <f>IF(ISERROR(R9/X9-1),"         /0",(R9/X9-1))</f>
        <v>0.0744305819895279</v>
      </c>
    </row>
    <row r="10" spans="1:25" s="174" customFormat="1" ht="19.5" customHeight="1">
      <c r="A10" s="183" t="s">
        <v>56</v>
      </c>
      <c r="B10" s="180">
        <f>SUM(B11:B23)</f>
        <v>128692</v>
      </c>
      <c r="C10" s="179">
        <f>SUM(C11:C23)</f>
        <v>131134</v>
      </c>
      <c r="D10" s="178">
        <f>SUM(D11:D23)</f>
        <v>51</v>
      </c>
      <c r="E10" s="179">
        <f>SUM(E11:E23)</f>
        <v>7</v>
      </c>
      <c r="F10" s="178">
        <f t="shared" si="0"/>
        <v>259884</v>
      </c>
      <c r="G10" s="181">
        <f t="shared" si="1"/>
        <v>0.2695145639122774</v>
      </c>
      <c r="H10" s="180">
        <f>SUM(H11:H23)</f>
        <v>131927</v>
      </c>
      <c r="I10" s="179">
        <f>SUM(I11:I23)</f>
        <v>134398</v>
      </c>
      <c r="J10" s="178">
        <f>SUM(J11:J23)</f>
        <v>37</v>
      </c>
      <c r="K10" s="179">
        <f>SUM(K11:K23)</f>
        <v>29</v>
      </c>
      <c r="L10" s="178">
        <f t="shared" si="2"/>
        <v>266391</v>
      </c>
      <c r="M10" s="182">
        <f t="shared" si="3"/>
        <v>-0.024426500895300518</v>
      </c>
      <c r="N10" s="180">
        <f>SUM(N11:N23)</f>
        <v>1597390</v>
      </c>
      <c r="O10" s="179">
        <f>SUM(O11:O23)</f>
        <v>1535115</v>
      </c>
      <c r="P10" s="178">
        <f>SUM(P11:P23)</f>
        <v>1759</v>
      </c>
      <c r="Q10" s="179">
        <f>SUM(Q11:Q23)</f>
        <v>2357</v>
      </c>
      <c r="R10" s="178">
        <f t="shared" si="4"/>
        <v>3136621</v>
      </c>
      <c r="S10" s="181">
        <f t="shared" si="5"/>
        <v>0.2934979403536755</v>
      </c>
      <c r="T10" s="180">
        <f>SUM(T11:T23)</f>
        <v>1491048</v>
      </c>
      <c r="U10" s="179">
        <f>SUM(U11:U23)</f>
        <v>1471090</v>
      </c>
      <c r="V10" s="178">
        <f>SUM(V11:V23)</f>
        <v>728</v>
      </c>
      <c r="W10" s="179">
        <f>SUM(W11:W23)</f>
        <v>422</v>
      </c>
      <c r="X10" s="178">
        <f t="shared" si="6"/>
        <v>2963288</v>
      </c>
      <c r="Y10" s="175">
        <f aca="true" t="shared" si="7" ref="Y10:Y43">IF(ISERROR(R10/X10-1),"         /0",IF(R10/X10&gt;5,"  *  ",(R10/X10-1)))</f>
        <v>0.058493470766256994</v>
      </c>
    </row>
    <row r="11" spans="1:25" ht="19.5" customHeight="1">
      <c r="A11" s="311" t="s">
        <v>156</v>
      </c>
      <c r="B11" s="312">
        <v>52612</v>
      </c>
      <c r="C11" s="313">
        <v>51979</v>
      </c>
      <c r="D11" s="314">
        <v>48</v>
      </c>
      <c r="E11" s="313">
        <v>0</v>
      </c>
      <c r="F11" s="314">
        <f t="shared" si="0"/>
        <v>104639</v>
      </c>
      <c r="G11" s="315">
        <f t="shared" si="1"/>
        <v>0.10851662454486154</v>
      </c>
      <c r="H11" s="312">
        <v>53534</v>
      </c>
      <c r="I11" s="313">
        <v>53526</v>
      </c>
      <c r="J11" s="314">
        <v>35</v>
      </c>
      <c r="K11" s="313">
        <v>0</v>
      </c>
      <c r="L11" s="314">
        <f t="shared" si="2"/>
        <v>107095</v>
      </c>
      <c r="M11" s="316">
        <f t="shared" si="3"/>
        <v>-0.022932910033148124</v>
      </c>
      <c r="N11" s="312">
        <v>587193</v>
      </c>
      <c r="O11" s="313">
        <v>562767</v>
      </c>
      <c r="P11" s="314">
        <v>1680</v>
      </c>
      <c r="Q11" s="313">
        <v>2194</v>
      </c>
      <c r="R11" s="314">
        <f t="shared" si="4"/>
        <v>1153834</v>
      </c>
      <c r="S11" s="315">
        <f t="shared" si="5"/>
        <v>0.10796583409664183</v>
      </c>
      <c r="T11" s="312">
        <v>557748</v>
      </c>
      <c r="U11" s="313">
        <v>549055</v>
      </c>
      <c r="V11" s="314">
        <v>250</v>
      </c>
      <c r="W11" s="313">
        <v>203</v>
      </c>
      <c r="X11" s="314">
        <f t="shared" si="6"/>
        <v>1107256</v>
      </c>
      <c r="Y11" s="317">
        <f t="shared" si="7"/>
        <v>0.04206615272348935</v>
      </c>
    </row>
    <row r="12" spans="1:25" ht="19.5" customHeight="1">
      <c r="A12" s="318" t="s">
        <v>178</v>
      </c>
      <c r="B12" s="319">
        <v>18644</v>
      </c>
      <c r="C12" s="320">
        <v>19631</v>
      </c>
      <c r="D12" s="321">
        <v>0</v>
      </c>
      <c r="E12" s="320">
        <v>0</v>
      </c>
      <c r="F12" s="321">
        <f t="shared" si="0"/>
        <v>38275</v>
      </c>
      <c r="G12" s="322">
        <f t="shared" si="1"/>
        <v>0.039693362937858495</v>
      </c>
      <c r="H12" s="319">
        <v>21791</v>
      </c>
      <c r="I12" s="320">
        <v>22231</v>
      </c>
      <c r="J12" s="321"/>
      <c r="K12" s="320"/>
      <c r="L12" s="321">
        <f t="shared" si="2"/>
        <v>44022</v>
      </c>
      <c r="M12" s="323">
        <f t="shared" si="3"/>
        <v>-0.13054836218254506</v>
      </c>
      <c r="N12" s="319">
        <v>228709</v>
      </c>
      <c r="O12" s="320">
        <v>222437</v>
      </c>
      <c r="P12" s="321"/>
      <c r="Q12" s="320"/>
      <c r="R12" s="321">
        <f t="shared" si="4"/>
        <v>451146</v>
      </c>
      <c r="S12" s="322">
        <f t="shared" si="5"/>
        <v>0.04221435162195218</v>
      </c>
      <c r="T12" s="319">
        <v>235456</v>
      </c>
      <c r="U12" s="320">
        <v>238808</v>
      </c>
      <c r="V12" s="321"/>
      <c r="W12" s="320"/>
      <c r="X12" s="321">
        <f t="shared" si="6"/>
        <v>474264</v>
      </c>
      <c r="Y12" s="324">
        <f t="shared" si="7"/>
        <v>-0.048745002783259994</v>
      </c>
    </row>
    <row r="13" spans="1:25" ht="19.5" customHeight="1">
      <c r="A13" s="318" t="s">
        <v>180</v>
      </c>
      <c r="B13" s="319">
        <v>12744</v>
      </c>
      <c r="C13" s="320">
        <v>12769</v>
      </c>
      <c r="D13" s="321">
        <v>0</v>
      </c>
      <c r="E13" s="320">
        <v>0</v>
      </c>
      <c r="F13" s="321">
        <f>SUM(B13:E13)</f>
        <v>25513</v>
      </c>
      <c r="G13" s="322">
        <f>F13/$F$9</f>
        <v>0.02645843941563903</v>
      </c>
      <c r="H13" s="319">
        <v>17987</v>
      </c>
      <c r="I13" s="320">
        <v>18057</v>
      </c>
      <c r="J13" s="321"/>
      <c r="K13" s="320"/>
      <c r="L13" s="321">
        <f>SUM(H13:K13)</f>
        <v>36044</v>
      </c>
      <c r="M13" s="323">
        <f>IF(ISERROR(F13/L13-1),"         /0",(F13/L13-1))</f>
        <v>-0.2921706802796582</v>
      </c>
      <c r="N13" s="319">
        <v>198466</v>
      </c>
      <c r="O13" s="320">
        <v>190777</v>
      </c>
      <c r="P13" s="321"/>
      <c r="Q13" s="320"/>
      <c r="R13" s="321">
        <f>SUM(N13:Q13)</f>
        <v>389243</v>
      </c>
      <c r="S13" s="322">
        <f>R13/$R$9</f>
        <v>0.03642200278487127</v>
      </c>
      <c r="T13" s="319">
        <v>211531</v>
      </c>
      <c r="U13" s="320">
        <v>208647</v>
      </c>
      <c r="V13" s="321"/>
      <c r="W13" s="320"/>
      <c r="X13" s="321">
        <f>SUM(T13:W13)</f>
        <v>420178</v>
      </c>
      <c r="Y13" s="324">
        <f>IF(ISERROR(R13/X13-1),"         /0",IF(R13/X13&gt;5,"  *  ",(R13/X13-1)))</f>
        <v>-0.07362355953905253</v>
      </c>
    </row>
    <row r="14" spans="1:25" ht="19.5" customHeight="1">
      <c r="A14" s="318" t="s">
        <v>182</v>
      </c>
      <c r="B14" s="319">
        <v>11905</v>
      </c>
      <c r="C14" s="320">
        <v>11946</v>
      </c>
      <c r="D14" s="321">
        <v>0</v>
      </c>
      <c r="E14" s="320">
        <v>0</v>
      </c>
      <c r="F14" s="321">
        <f t="shared" si="0"/>
        <v>23851</v>
      </c>
      <c r="G14" s="322">
        <f t="shared" si="1"/>
        <v>0.02473485040968943</v>
      </c>
      <c r="H14" s="319">
        <v>10766</v>
      </c>
      <c r="I14" s="320">
        <v>11581</v>
      </c>
      <c r="J14" s="321"/>
      <c r="K14" s="320"/>
      <c r="L14" s="321">
        <f t="shared" si="2"/>
        <v>22347</v>
      </c>
      <c r="M14" s="323">
        <f t="shared" si="3"/>
        <v>0.06730209871571136</v>
      </c>
      <c r="N14" s="319">
        <v>136933</v>
      </c>
      <c r="O14" s="320">
        <v>135532</v>
      </c>
      <c r="P14" s="321"/>
      <c r="Q14" s="320"/>
      <c r="R14" s="321">
        <f t="shared" si="4"/>
        <v>272465</v>
      </c>
      <c r="S14" s="322">
        <f t="shared" si="5"/>
        <v>0.025494924735396527</v>
      </c>
      <c r="T14" s="319">
        <v>132557</v>
      </c>
      <c r="U14" s="320">
        <v>127658</v>
      </c>
      <c r="V14" s="321"/>
      <c r="W14" s="320"/>
      <c r="X14" s="321">
        <f t="shared" si="6"/>
        <v>260215</v>
      </c>
      <c r="Y14" s="324">
        <f t="shared" si="7"/>
        <v>0.0470764560075323</v>
      </c>
    </row>
    <row r="15" spans="1:25" ht="19.5" customHeight="1">
      <c r="A15" s="318" t="s">
        <v>185</v>
      </c>
      <c r="B15" s="319">
        <v>10242</v>
      </c>
      <c r="C15" s="320">
        <v>10659</v>
      </c>
      <c r="D15" s="321">
        <v>0</v>
      </c>
      <c r="E15" s="320">
        <v>0</v>
      </c>
      <c r="F15" s="321">
        <f>SUM(B15:E15)</f>
        <v>20901</v>
      </c>
      <c r="G15" s="322">
        <f>F15/$F$9</f>
        <v>0.02167553177698708</v>
      </c>
      <c r="H15" s="319">
        <v>9769</v>
      </c>
      <c r="I15" s="320">
        <v>10041</v>
      </c>
      <c r="J15" s="321"/>
      <c r="K15" s="320"/>
      <c r="L15" s="321">
        <f>SUM(H15:K15)</f>
        <v>19810</v>
      </c>
      <c r="M15" s="323">
        <f>IF(ISERROR(F15/L15-1),"         /0",(F15/L15-1))</f>
        <v>0.055073195355880955</v>
      </c>
      <c r="N15" s="319">
        <v>115380</v>
      </c>
      <c r="O15" s="320">
        <v>116297</v>
      </c>
      <c r="P15" s="321"/>
      <c r="Q15" s="320"/>
      <c r="R15" s="321">
        <f>SUM(N15:Q15)</f>
        <v>231677</v>
      </c>
      <c r="S15" s="322">
        <f>R15/$R$9</f>
        <v>0.021678335485007104</v>
      </c>
      <c r="T15" s="319">
        <v>114278</v>
      </c>
      <c r="U15" s="320">
        <v>115590</v>
      </c>
      <c r="V15" s="321">
        <v>272</v>
      </c>
      <c r="W15" s="320">
        <v>0</v>
      </c>
      <c r="X15" s="321">
        <f>SUM(T15:W15)</f>
        <v>230140</v>
      </c>
      <c r="Y15" s="324">
        <f>IF(ISERROR(R15/X15-1),"         /0",IF(R15/X15&gt;5,"  *  ",(R15/X15-1)))</f>
        <v>0.006678543495263645</v>
      </c>
    </row>
    <row r="16" spans="1:25" ht="19.5" customHeight="1">
      <c r="A16" s="318" t="s">
        <v>193</v>
      </c>
      <c r="B16" s="319">
        <v>5477</v>
      </c>
      <c r="C16" s="320">
        <v>5512</v>
      </c>
      <c r="D16" s="321">
        <v>0</v>
      </c>
      <c r="E16" s="320">
        <v>0</v>
      </c>
      <c r="F16" s="321">
        <f>SUM(B16:E16)</f>
        <v>10989</v>
      </c>
      <c r="G16" s="322">
        <f>F16/$F$9</f>
        <v>0.011396221171107173</v>
      </c>
      <c r="H16" s="319">
        <v>4933</v>
      </c>
      <c r="I16" s="320">
        <v>5040</v>
      </c>
      <c r="J16" s="321"/>
      <c r="K16" s="320"/>
      <c r="L16" s="321">
        <f>SUM(H16:K16)</f>
        <v>9973</v>
      </c>
      <c r="M16" s="323">
        <f>IF(ISERROR(F16/L16-1),"         /0",(F16/L16-1))</f>
        <v>0.10187506266920687</v>
      </c>
      <c r="N16" s="319">
        <v>104279</v>
      </c>
      <c r="O16" s="320">
        <v>91345</v>
      </c>
      <c r="P16" s="321"/>
      <c r="Q16" s="320"/>
      <c r="R16" s="321">
        <f>SUM(N16:Q16)</f>
        <v>195624</v>
      </c>
      <c r="S16" s="322">
        <f>R16/$R$9</f>
        <v>0.018304806696042463</v>
      </c>
      <c r="T16" s="319">
        <v>68845</v>
      </c>
      <c r="U16" s="320">
        <v>68671</v>
      </c>
      <c r="V16" s="321"/>
      <c r="W16" s="320"/>
      <c r="X16" s="321">
        <f>SUM(T16:W16)</f>
        <v>137516</v>
      </c>
      <c r="Y16" s="324">
        <f>IF(ISERROR(R16/X16-1),"         /0",IF(R16/X16&gt;5,"  *  ",(R16/X16-1)))</f>
        <v>0.42255446638936567</v>
      </c>
    </row>
    <row r="17" spans="1:25" ht="19.5" customHeight="1">
      <c r="A17" s="318" t="s">
        <v>157</v>
      </c>
      <c r="B17" s="319">
        <v>5475</v>
      </c>
      <c r="C17" s="320">
        <v>5459</v>
      </c>
      <c r="D17" s="321">
        <v>0</v>
      </c>
      <c r="E17" s="320">
        <v>0</v>
      </c>
      <c r="F17" s="321">
        <f>SUM(B17:E17)</f>
        <v>10934</v>
      </c>
      <c r="G17" s="322">
        <f>F17/$F$9</f>
        <v>0.011339183027107637</v>
      </c>
      <c r="H17" s="319">
        <v>6094</v>
      </c>
      <c r="I17" s="320">
        <v>5882</v>
      </c>
      <c r="J17" s="321"/>
      <c r="K17" s="320"/>
      <c r="L17" s="321">
        <f>SUM(H17:K17)</f>
        <v>11976</v>
      </c>
      <c r="M17" s="323">
        <f>IF(ISERROR(F17/L17-1),"         /0",(F17/L17-1))</f>
        <v>-0.08700734802939214</v>
      </c>
      <c r="N17" s="319">
        <v>66671</v>
      </c>
      <c r="O17" s="320">
        <v>62546</v>
      </c>
      <c r="P17" s="321"/>
      <c r="Q17" s="320"/>
      <c r="R17" s="321">
        <f>SUM(N17:Q17)</f>
        <v>129217</v>
      </c>
      <c r="S17" s="322">
        <f>R17/$R$9</f>
        <v>0.012091012385200788</v>
      </c>
      <c r="T17" s="319">
        <v>65222</v>
      </c>
      <c r="U17" s="320">
        <v>63453</v>
      </c>
      <c r="V17" s="321"/>
      <c r="W17" s="320"/>
      <c r="X17" s="321">
        <f>SUM(T17:W17)</f>
        <v>128675</v>
      </c>
      <c r="Y17" s="324">
        <f>IF(ISERROR(R17/X17-1),"         /0",IF(R17/X17&gt;5,"  *  ",(R17/X17-1)))</f>
        <v>0.004212162424713339</v>
      </c>
    </row>
    <row r="18" spans="1:25" ht="19.5" customHeight="1">
      <c r="A18" s="318" t="s">
        <v>198</v>
      </c>
      <c r="B18" s="319">
        <v>3064</v>
      </c>
      <c r="C18" s="320">
        <v>3870</v>
      </c>
      <c r="D18" s="321">
        <v>0</v>
      </c>
      <c r="E18" s="320">
        <v>0</v>
      </c>
      <c r="F18" s="321">
        <f>SUM(B18:E18)</f>
        <v>6934</v>
      </c>
      <c r="G18" s="322">
        <f>F18/$F$9</f>
        <v>0.007190954372595972</v>
      </c>
      <c r="H18" s="319">
        <v>1875</v>
      </c>
      <c r="I18" s="320">
        <v>2572</v>
      </c>
      <c r="J18" s="321"/>
      <c r="K18" s="320"/>
      <c r="L18" s="321">
        <f>SUM(H18:K18)</f>
        <v>4447</v>
      </c>
      <c r="M18" s="323">
        <f>IF(ISERROR(F18/L18-1),"         /0",(F18/L18-1))</f>
        <v>0.559253429278165</v>
      </c>
      <c r="N18" s="319">
        <v>35866</v>
      </c>
      <c r="O18" s="320">
        <v>33726</v>
      </c>
      <c r="P18" s="321">
        <v>0</v>
      </c>
      <c r="Q18" s="320">
        <v>0</v>
      </c>
      <c r="R18" s="321">
        <f>SUM(N18:Q18)</f>
        <v>69592</v>
      </c>
      <c r="S18" s="322">
        <f>R18/$R$9</f>
        <v>0.006511819140754648</v>
      </c>
      <c r="T18" s="319">
        <v>31673</v>
      </c>
      <c r="U18" s="320">
        <v>30411</v>
      </c>
      <c r="V18" s="321"/>
      <c r="W18" s="320"/>
      <c r="X18" s="321">
        <f>SUM(T18:W18)</f>
        <v>62084</v>
      </c>
      <c r="Y18" s="324">
        <f>IF(ISERROR(R18/X18-1),"         /0",IF(R18/X18&gt;5,"  *  ",(R18/X18-1)))</f>
        <v>0.12093292957927959</v>
      </c>
    </row>
    <row r="19" spans="1:25" ht="19.5" customHeight="1">
      <c r="A19" s="318" t="s">
        <v>183</v>
      </c>
      <c r="B19" s="319">
        <v>2786</v>
      </c>
      <c r="C19" s="320">
        <v>3391</v>
      </c>
      <c r="D19" s="321">
        <v>0</v>
      </c>
      <c r="E19" s="320">
        <v>0</v>
      </c>
      <c r="F19" s="321">
        <f t="shared" si="0"/>
        <v>6177</v>
      </c>
      <c r="G19" s="322">
        <f t="shared" si="1"/>
        <v>0.006405902099729639</v>
      </c>
      <c r="H19" s="319">
        <v>3084</v>
      </c>
      <c r="I19" s="320">
        <v>3434</v>
      </c>
      <c r="J19" s="321"/>
      <c r="K19" s="320"/>
      <c r="L19" s="321">
        <f t="shared" si="2"/>
        <v>6518</v>
      </c>
      <c r="M19" s="323">
        <f t="shared" si="3"/>
        <v>-0.05231666155262349</v>
      </c>
      <c r="N19" s="319">
        <v>41445</v>
      </c>
      <c r="O19" s="320">
        <v>42112</v>
      </c>
      <c r="P19" s="321"/>
      <c r="Q19" s="320"/>
      <c r="R19" s="321">
        <f t="shared" si="4"/>
        <v>83557</v>
      </c>
      <c r="S19" s="322">
        <f t="shared" si="5"/>
        <v>0.007818543394988449</v>
      </c>
      <c r="T19" s="319">
        <v>48902</v>
      </c>
      <c r="U19" s="320">
        <v>45600</v>
      </c>
      <c r="V19" s="321"/>
      <c r="W19" s="320"/>
      <c r="X19" s="321">
        <f t="shared" si="6"/>
        <v>94502</v>
      </c>
      <c r="Y19" s="324">
        <f t="shared" si="7"/>
        <v>-0.11581765465281157</v>
      </c>
    </row>
    <row r="20" spans="1:25" ht="19.5" customHeight="1">
      <c r="A20" s="318" t="s">
        <v>158</v>
      </c>
      <c r="B20" s="319">
        <v>3067</v>
      </c>
      <c r="C20" s="320">
        <v>2709</v>
      </c>
      <c r="D20" s="321">
        <v>0</v>
      </c>
      <c r="E20" s="320">
        <v>0</v>
      </c>
      <c r="F20" s="321">
        <f>SUM(B20:E20)</f>
        <v>5776</v>
      </c>
      <c r="G20" s="322">
        <f>F20/$F$9</f>
        <v>0.005990042177114845</v>
      </c>
      <c r="H20" s="319"/>
      <c r="I20" s="320"/>
      <c r="J20" s="321"/>
      <c r="K20" s="320"/>
      <c r="L20" s="321">
        <f>SUM(H20:K20)</f>
        <v>0</v>
      </c>
      <c r="M20" s="323" t="str">
        <f>IF(ISERROR(F20/L20-1),"         /0",(F20/L20-1))</f>
        <v>         /0</v>
      </c>
      <c r="N20" s="319">
        <v>42538</v>
      </c>
      <c r="O20" s="320">
        <v>37497</v>
      </c>
      <c r="P20" s="321"/>
      <c r="Q20" s="320"/>
      <c r="R20" s="321">
        <f>SUM(N20:Q20)</f>
        <v>80035</v>
      </c>
      <c r="S20" s="322">
        <f>R20/$R$9</f>
        <v>0.007488985011643554</v>
      </c>
      <c r="T20" s="319"/>
      <c r="U20" s="320"/>
      <c r="V20" s="321"/>
      <c r="W20" s="320"/>
      <c r="X20" s="321">
        <f>SUM(T20:W20)</f>
        <v>0</v>
      </c>
      <c r="Y20" s="324" t="str">
        <f>IF(ISERROR(R20/X20-1),"         /0",IF(R20/X20&gt;5,"  *  ",(R20/X20-1)))</f>
        <v>         /0</v>
      </c>
    </row>
    <row r="21" spans="1:25" ht="19.5" customHeight="1">
      <c r="A21" s="318" t="s">
        <v>186</v>
      </c>
      <c r="B21" s="319">
        <v>1404</v>
      </c>
      <c r="C21" s="320">
        <v>1358</v>
      </c>
      <c r="D21" s="321">
        <v>0</v>
      </c>
      <c r="E21" s="320">
        <v>0</v>
      </c>
      <c r="F21" s="321">
        <f t="shared" si="0"/>
        <v>2762</v>
      </c>
      <c r="G21" s="322">
        <f t="shared" si="1"/>
        <v>0.002864351885940305</v>
      </c>
      <c r="H21" s="319">
        <v>1056</v>
      </c>
      <c r="I21" s="320">
        <v>866</v>
      </c>
      <c r="J21" s="321"/>
      <c r="K21" s="320"/>
      <c r="L21" s="321">
        <f t="shared" si="2"/>
        <v>1922</v>
      </c>
      <c r="M21" s="323">
        <f t="shared" si="3"/>
        <v>0.4370447450572321</v>
      </c>
      <c r="N21" s="319">
        <v>25322</v>
      </c>
      <c r="O21" s="320">
        <v>21051</v>
      </c>
      <c r="P21" s="321"/>
      <c r="Q21" s="320"/>
      <c r="R21" s="321">
        <f t="shared" si="4"/>
        <v>46373</v>
      </c>
      <c r="S21" s="322">
        <f t="shared" si="5"/>
        <v>0.004339185380707772</v>
      </c>
      <c r="T21" s="319">
        <v>14816</v>
      </c>
      <c r="U21" s="320">
        <v>8991</v>
      </c>
      <c r="V21" s="321"/>
      <c r="W21" s="320"/>
      <c r="X21" s="321">
        <f t="shared" si="6"/>
        <v>23807</v>
      </c>
      <c r="Y21" s="324">
        <f t="shared" si="7"/>
        <v>0.9478724744822951</v>
      </c>
    </row>
    <row r="22" spans="1:25" ht="19.5" customHeight="1">
      <c r="A22" s="318" t="s">
        <v>188</v>
      </c>
      <c r="B22" s="319">
        <v>1043</v>
      </c>
      <c r="C22" s="320">
        <v>1636</v>
      </c>
      <c r="D22" s="321">
        <v>0</v>
      </c>
      <c r="E22" s="320">
        <v>0</v>
      </c>
      <c r="F22" s="321">
        <f t="shared" si="0"/>
        <v>2679</v>
      </c>
      <c r="G22" s="322">
        <f t="shared" si="1"/>
        <v>0.002778276141359188</v>
      </c>
      <c r="H22" s="319">
        <v>912</v>
      </c>
      <c r="I22" s="320">
        <v>1029</v>
      </c>
      <c r="J22" s="321"/>
      <c r="K22" s="320"/>
      <c r="L22" s="321">
        <f t="shared" si="2"/>
        <v>1941</v>
      </c>
      <c r="M22" s="323">
        <f t="shared" si="3"/>
        <v>0.38021638330757335</v>
      </c>
      <c r="N22" s="319">
        <v>11941</v>
      </c>
      <c r="O22" s="320">
        <v>16677</v>
      </c>
      <c r="P22" s="321"/>
      <c r="Q22" s="320"/>
      <c r="R22" s="321">
        <f t="shared" si="4"/>
        <v>28618</v>
      </c>
      <c r="S22" s="322">
        <f t="shared" si="5"/>
        <v>0.00267782561458381</v>
      </c>
      <c r="T22" s="319">
        <v>8537</v>
      </c>
      <c r="U22" s="320">
        <v>12119</v>
      </c>
      <c r="V22" s="321"/>
      <c r="W22" s="320"/>
      <c r="X22" s="321">
        <f t="shared" si="6"/>
        <v>20656</v>
      </c>
      <c r="Y22" s="324">
        <f t="shared" si="7"/>
        <v>0.38545701006971345</v>
      </c>
    </row>
    <row r="23" spans="1:25" ht="19.5" customHeight="1" thickBot="1">
      <c r="A23" s="325" t="s">
        <v>170</v>
      </c>
      <c r="B23" s="326">
        <v>229</v>
      </c>
      <c r="C23" s="327">
        <v>215</v>
      </c>
      <c r="D23" s="328">
        <v>3</v>
      </c>
      <c r="E23" s="327">
        <v>7</v>
      </c>
      <c r="F23" s="328">
        <f t="shared" si="0"/>
        <v>454</v>
      </c>
      <c r="G23" s="329">
        <f t="shared" si="1"/>
        <v>0.000470823952287074</v>
      </c>
      <c r="H23" s="326">
        <v>126</v>
      </c>
      <c r="I23" s="327">
        <v>139</v>
      </c>
      <c r="J23" s="328">
        <v>2</v>
      </c>
      <c r="K23" s="327">
        <v>29</v>
      </c>
      <c r="L23" s="328">
        <f t="shared" si="2"/>
        <v>296</v>
      </c>
      <c r="M23" s="330">
        <f t="shared" si="3"/>
        <v>0.5337837837837838</v>
      </c>
      <c r="N23" s="326">
        <v>2647</v>
      </c>
      <c r="O23" s="327">
        <v>2351</v>
      </c>
      <c r="P23" s="328">
        <v>79</v>
      </c>
      <c r="Q23" s="327">
        <v>163</v>
      </c>
      <c r="R23" s="328">
        <f t="shared" si="4"/>
        <v>5240</v>
      </c>
      <c r="S23" s="329">
        <f t="shared" si="5"/>
        <v>0.0004903140058850781</v>
      </c>
      <c r="T23" s="326">
        <v>1483</v>
      </c>
      <c r="U23" s="327">
        <v>2087</v>
      </c>
      <c r="V23" s="328">
        <v>206</v>
      </c>
      <c r="W23" s="327">
        <v>219</v>
      </c>
      <c r="X23" s="328">
        <f t="shared" si="6"/>
        <v>3995</v>
      </c>
      <c r="Y23" s="331">
        <f t="shared" si="7"/>
        <v>0.31163954943679606</v>
      </c>
    </row>
    <row r="24" spans="1:25" s="174" customFormat="1" ht="19.5" customHeight="1">
      <c r="A24" s="183" t="s">
        <v>55</v>
      </c>
      <c r="B24" s="180">
        <f>SUM(B25:B40)</f>
        <v>127970</v>
      </c>
      <c r="C24" s="179">
        <f>SUM(C25:C40)</f>
        <v>123874</v>
      </c>
      <c r="D24" s="178">
        <f>SUM(D25:D40)</f>
        <v>651</v>
      </c>
      <c r="E24" s="179">
        <f>SUM(E25:E40)</f>
        <v>728</v>
      </c>
      <c r="F24" s="178">
        <f t="shared" si="0"/>
        <v>253223</v>
      </c>
      <c r="G24" s="181">
        <f t="shared" si="1"/>
        <v>0.26260672614535185</v>
      </c>
      <c r="H24" s="180">
        <f>SUM(H25:H40)</f>
        <v>121561</v>
      </c>
      <c r="I24" s="179">
        <f>SUM(I25:I40)</f>
        <v>120417</v>
      </c>
      <c r="J24" s="178">
        <f>SUM(J25:J40)</f>
        <v>1441</v>
      </c>
      <c r="K24" s="179">
        <f>SUM(K25:K40)</f>
        <v>3076</v>
      </c>
      <c r="L24" s="178">
        <f t="shared" si="2"/>
        <v>246495</v>
      </c>
      <c r="M24" s="182">
        <f t="shared" si="3"/>
        <v>0.027294671291506978</v>
      </c>
      <c r="N24" s="180">
        <f>SUM(N25:N40)</f>
        <v>1352614</v>
      </c>
      <c r="O24" s="179">
        <f>SUM(O25:O40)</f>
        <v>1343741</v>
      </c>
      <c r="P24" s="178">
        <f>SUM(P25:P40)</f>
        <v>6775</v>
      </c>
      <c r="Q24" s="179">
        <f>SUM(Q25:Q40)</f>
        <v>5635</v>
      </c>
      <c r="R24" s="178">
        <f t="shared" si="4"/>
        <v>2708765</v>
      </c>
      <c r="S24" s="181">
        <f t="shared" si="5"/>
        <v>0.25346286605940715</v>
      </c>
      <c r="T24" s="180">
        <f>SUM(T25:T40)</f>
        <v>1295246</v>
      </c>
      <c r="U24" s="179">
        <f>SUM(U25:U40)</f>
        <v>1291996</v>
      </c>
      <c r="V24" s="178">
        <f>SUM(V25:V40)</f>
        <v>14891</v>
      </c>
      <c r="W24" s="179">
        <f>SUM(W25:W40)</f>
        <v>19884</v>
      </c>
      <c r="X24" s="178">
        <f t="shared" si="6"/>
        <v>2622017</v>
      </c>
      <c r="Y24" s="175">
        <f t="shared" si="7"/>
        <v>0.03308445368584567</v>
      </c>
    </row>
    <row r="25" spans="1:25" ht="19.5" customHeight="1">
      <c r="A25" s="311" t="s">
        <v>156</v>
      </c>
      <c r="B25" s="312">
        <v>38745</v>
      </c>
      <c r="C25" s="313">
        <v>38594</v>
      </c>
      <c r="D25" s="314">
        <v>152</v>
      </c>
      <c r="E25" s="313">
        <v>193</v>
      </c>
      <c r="F25" s="314">
        <f t="shared" si="0"/>
        <v>77684</v>
      </c>
      <c r="G25" s="315">
        <f t="shared" si="1"/>
        <v>0.08056274869927105</v>
      </c>
      <c r="H25" s="312">
        <v>29883</v>
      </c>
      <c r="I25" s="313">
        <v>29997</v>
      </c>
      <c r="J25" s="314">
        <v>2</v>
      </c>
      <c r="K25" s="313">
        <v>0</v>
      </c>
      <c r="L25" s="314">
        <f t="shared" si="2"/>
        <v>59882</v>
      </c>
      <c r="M25" s="316">
        <f t="shared" si="3"/>
        <v>0.29728465983100105</v>
      </c>
      <c r="N25" s="312">
        <v>367983</v>
      </c>
      <c r="O25" s="313">
        <v>363507</v>
      </c>
      <c r="P25" s="314">
        <v>1173</v>
      </c>
      <c r="Q25" s="313">
        <v>603</v>
      </c>
      <c r="R25" s="314">
        <f t="shared" si="4"/>
        <v>733266</v>
      </c>
      <c r="S25" s="315">
        <f t="shared" si="5"/>
        <v>0.06861270798460452</v>
      </c>
      <c r="T25" s="312">
        <v>316025</v>
      </c>
      <c r="U25" s="313">
        <v>310244</v>
      </c>
      <c r="V25" s="314">
        <v>739</v>
      </c>
      <c r="W25" s="313">
        <v>803</v>
      </c>
      <c r="X25" s="314">
        <f t="shared" si="6"/>
        <v>627811</v>
      </c>
      <c r="Y25" s="317">
        <f t="shared" si="7"/>
        <v>0.16797252676362784</v>
      </c>
    </row>
    <row r="26" spans="1:25" ht="19.5" customHeight="1">
      <c r="A26" s="318" t="s">
        <v>177</v>
      </c>
      <c r="B26" s="319">
        <v>21144</v>
      </c>
      <c r="C26" s="320">
        <v>19573</v>
      </c>
      <c r="D26" s="321">
        <v>119</v>
      </c>
      <c r="E26" s="320">
        <v>120</v>
      </c>
      <c r="F26" s="321">
        <f t="shared" si="0"/>
        <v>40956</v>
      </c>
      <c r="G26" s="322">
        <f t="shared" si="1"/>
        <v>0.04247371319354494</v>
      </c>
      <c r="H26" s="319">
        <v>24504</v>
      </c>
      <c r="I26" s="320">
        <v>21836</v>
      </c>
      <c r="J26" s="321"/>
      <c r="K26" s="320"/>
      <c r="L26" s="321">
        <f t="shared" si="2"/>
        <v>46340</v>
      </c>
      <c r="M26" s="323">
        <f t="shared" si="3"/>
        <v>-0.11618472162278803</v>
      </c>
      <c r="N26" s="319">
        <v>221104</v>
      </c>
      <c r="O26" s="320">
        <v>221016</v>
      </c>
      <c r="P26" s="321">
        <v>292</v>
      </c>
      <c r="Q26" s="320">
        <v>205</v>
      </c>
      <c r="R26" s="321">
        <f t="shared" si="4"/>
        <v>442617</v>
      </c>
      <c r="S26" s="322">
        <f t="shared" si="5"/>
        <v>0.04141628136313656</v>
      </c>
      <c r="T26" s="319">
        <v>268695</v>
      </c>
      <c r="U26" s="320">
        <v>263017</v>
      </c>
      <c r="V26" s="321"/>
      <c r="W26" s="320"/>
      <c r="X26" s="321">
        <f t="shared" si="6"/>
        <v>531712</v>
      </c>
      <c r="Y26" s="324">
        <f t="shared" si="7"/>
        <v>-0.16756251504573905</v>
      </c>
    </row>
    <row r="27" spans="1:25" ht="19.5" customHeight="1">
      <c r="A27" s="318" t="s">
        <v>179</v>
      </c>
      <c r="B27" s="319">
        <v>18030</v>
      </c>
      <c r="C27" s="320">
        <v>17640</v>
      </c>
      <c r="D27" s="321">
        <v>0</v>
      </c>
      <c r="E27" s="320">
        <v>0</v>
      </c>
      <c r="F27" s="321">
        <f t="shared" si="0"/>
        <v>35670</v>
      </c>
      <c r="G27" s="322">
        <f t="shared" si="1"/>
        <v>0.036991829026607775</v>
      </c>
      <c r="H27" s="319">
        <v>19735</v>
      </c>
      <c r="I27" s="320">
        <v>19586</v>
      </c>
      <c r="J27" s="321"/>
      <c r="K27" s="320">
        <v>68</v>
      </c>
      <c r="L27" s="321">
        <f t="shared" si="2"/>
        <v>39389</v>
      </c>
      <c r="M27" s="323">
        <f t="shared" si="3"/>
        <v>-0.09441722308258649</v>
      </c>
      <c r="N27" s="319">
        <v>211190</v>
      </c>
      <c r="O27" s="320">
        <v>203100</v>
      </c>
      <c r="P27" s="321"/>
      <c r="Q27" s="320"/>
      <c r="R27" s="321">
        <f t="shared" si="4"/>
        <v>414290</v>
      </c>
      <c r="S27" s="322">
        <f t="shared" si="5"/>
        <v>0.03876568501872691</v>
      </c>
      <c r="T27" s="319">
        <v>211952</v>
      </c>
      <c r="U27" s="320">
        <v>210301</v>
      </c>
      <c r="V27" s="321">
        <v>70</v>
      </c>
      <c r="W27" s="320">
        <v>68</v>
      </c>
      <c r="X27" s="321">
        <f t="shared" si="6"/>
        <v>422391</v>
      </c>
      <c r="Y27" s="324">
        <f t="shared" si="7"/>
        <v>-0.01917891242947889</v>
      </c>
    </row>
    <row r="28" spans="1:25" ht="19.5" customHeight="1">
      <c r="A28" s="318" t="s">
        <v>181</v>
      </c>
      <c r="B28" s="319">
        <v>12806</v>
      </c>
      <c r="C28" s="320">
        <v>11381</v>
      </c>
      <c r="D28" s="321">
        <v>108</v>
      </c>
      <c r="E28" s="320">
        <v>98</v>
      </c>
      <c r="F28" s="321">
        <f>SUM(B28:E28)</f>
        <v>24393</v>
      </c>
      <c r="G28" s="322">
        <f>F28/$F$9</f>
        <v>0.025296935392375763</v>
      </c>
      <c r="H28" s="319">
        <v>11905</v>
      </c>
      <c r="I28" s="320">
        <v>11739</v>
      </c>
      <c r="J28" s="321"/>
      <c r="K28" s="320"/>
      <c r="L28" s="321">
        <f>SUM(H28:K28)</f>
        <v>23644</v>
      </c>
      <c r="M28" s="323">
        <f>IF(ISERROR(F28/L28-1),"         /0",(F28/L28-1))</f>
        <v>0.031678227034342754</v>
      </c>
      <c r="N28" s="319">
        <v>137791</v>
      </c>
      <c r="O28" s="320">
        <v>129129</v>
      </c>
      <c r="P28" s="321">
        <v>108</v>
      </c>
      <c r="Q28" s="320">
        <v>98</v>
      </c>
      <c r="R28" s="321">
        <f>SUM(N28:Q28)</f>
        <v>267126</v>
      </c>
      <c r="S28" s="322">
        <f>R28/$R$9</f>
        <v>0.024995347163369725</v>
      </c>
      <c r="T28" s="319">
        <v>119796</v>
      </c>
      <c r="U28" s="320">
        <v>115245</v>
      </c>
      <c r="V28" s="321"/>
      <c r="W28" s="320"/>
      <c r="X28" s="321">
        <f>SUM(T28:W28)</f>
        <v>235041</v>
      </c>
      <c r="Y28" s="324">
        <f>IF(ISERROR(R28/X28-1),"         /0",IF(R28/X28&gt;5,"  *  ",(R28/X28-1)))</f>
        <v>0.13650809858705504</v>
      </c>
    </row>
    <row r="29" spans="1:25" ht="19.5" customHeight="1">
      <c r="A29" s="318" t="s">
        <v>189</v>
      </c>
      <c r="B29" s="319">
        <v>6833</v>
      </c>
      <c r="C29" s="320">
        <v>6422</v>
      </c>
      <c r="D29" s="321">
        <v>0</v>
      </c>
      <c r="E29" s="320">
        <v>0</v>
      </c>
      <c r="F29" s="321">
        <f t="shared" si="0"/>
        <v>13255</v>
      </c>
      <c r="G29" s="322">
        <f t="shared" si="1"/>
        <v>0.01374619270388803</v>
      </c>
      <c r="H29" s="319"/>
      <c r="I29" s="320"/>
      <c r="J29" s="321"/>
      <c r="K29" s="320"/>
      <c r="L29" s="321">
        <f t="shared" si="2"/>
        <v>0</v>
      </c>
      <c r="M29" s="323" t="str">
        <f t="shared" si="3"/>
        <v>         /0</v>
      </c>
      <c r="N29" s="319">
        <v>31064</v>
      </c>
      <c r="O29" s="320">
        <v>28916</v>
      </c>
      <c r="P29" s="321">
        <v>198</v>
      </c>
      <c r="Q29" s="320">
        <v>462</v>
      </c>
      <c r="R29" s="321">
        <f t="shared" si="4"/>
        <v>60640</v>
      </c>
      <c r="S29" s="322">
        <f t="shared" si="5"/>
        <v>0.005674168190242583</v>
      </c>
      <c r="T29" s="319"/>
      <c r="U29" s="320"/>
      <c r="V29" s="321"/>
      <c r="W29" s="320"/>
      <c r="X29" s="321">
        <f t="shared" si="6"/>
        <v>0</v>
      </c>
      <c r="Y29" s="324" t="str">
        <f t="shared" si="7"/>
        <v>         /0</v>
      </c>
    </row>
    <row r="30" spans="1:25" ht="19.5" customHeight="1">
      <c r="A30" s="318" t="s">
        <v>157</v>
      </c>
      <c r="B30" s="319">
        <v>6704</v>
      </c>
      <c r="C30" s="320">
        <v>5491</v>
      </c>
      <c r="D30" s="321">
        <v>0</v>
      </c>
      <c r="E30" s="320">
        <v>0</v>
      </c>
      <c r="F30" s="321">
        <f aca="true" t="shared" si="8" ref="F30:F36">SUM(B30:E30)</f>
        <v>12195</v>
      </c>
      <c r="G30" s="322">
        <f aca="true" t="shared" si="9" ref="G30:G36">F30/$F$9</f>
        <v>0.01264691211044244</v>
      </c>
      <c r="H30" s="319">
        <v>5631</v>
      </c>
      <c r="I30" s="320">
        <v>5420</v>
      </c>
      <c r="J30" s="321"/>
      <c r="K30" s="320"/>
      <c r="L30" s="321">
        <f aca="true" t="shared" si="10" ref="L30:L36">SUM(H30:K30)</f>
        <v>11051</v>
      </c>
      <c r="M30" s="323">
        <f aca="true" t="shared" si="11" ref="M30:M36">IF(ISERROR(F30/L30-1),"         /0",(F30/L30-1))</f>
        <v>0.10352004343498322</v>
      </c>
      <c r="N30" s="319">
        <v>87760</v>
      </c>
      <c r="O30" s="320">
        <v>87082</v>
      </c>
      <c r="P30" s="321"/>
      <c r="Q30" s="320"/>
      <c r="R30" s="321">
        <f aca="true" t="shared" si="12" ref="R30:R36">SUM(N30:Q30)</f>
        <v>174842</v>
      </c>
      <c r="S30" s="322">
        <f aca="true" t="shared" si="13" ref="S30:S36">R30/$R$9</f>
        <v>0.016360206377282218</v>
      </c>
      <c r="T30" s="319">
        <v>61361</v>
      </c>
      <c r="U30" s="320">
        <v>60389</v>
      </c>
      <c r="V30" s="321"/>
      <c r="W30" s="320"/>
      <c r="X30" s="321">
        <f aca="true" t="shared" si="14" ref="X30:X36">SUM(T30:W30)</f>
        <v>121750</v>
      </c>
      <c r="Y30" s="324">
        <f aca="true" t="shared" si="15" ref="Y30:Y36">IF(ISERROR(R30/X30-1),"         /0",IF(R30/X30&gt;5,"  *  ",(R30/X30-1)))</f>
        <v>0.4360739219712526</v>
      </c>
    </row>
    <row r="31" spans="1:25" ht="19.5" customHeight="1">
      <c r="A31" s="318" t="s">
        <v>158</v>
      </c>
      <c r="B31" s="319">
        <v>5019</v>
      </c>
      <c r="C31" s="320">
        <v>4177</v>
      </c>
      <c r="D31" s="321">
        <v>0</v>
      </c>
      <c r="E31" s="320">
        <v>0</v>
      </c>
      <c r="F31" s="321">
        <f t="shared" si="8"/>
        <v>9196</v>
      </c>
      <c r="G31" s="322">
        <f t="shared" si="9"/>
        <v>0.009536777676722319</v>
      </c>
      <c r="H31" s="319">
        <v>5269</v>
      </c>
      <c r="I31" s="320">
        <v>4896</v>
      </c>
      <c r="J31" s="321"/>
      <c r="K31" s="320"/>
      <c r="L31" s="321">
        <f t="shared" si="10"/>
        <v>10165</v>
      </c>
      <c r="M31" s="323">
        <f t="shared" si="11"/>
        <v>-0.09532710280373835</v>
      </c>
      <c r="N31" s="319">
        <v>62266</v>
      </c>
      <c r="O31" s="320">
        <v>60203</v>
      </c>
      <c r="P31" s="321">
        <v>180</v>
      </c>
      <c r="Q31" s="320">
        <v>180</v>
      </c>
      <c r="R31" s="321">
        <f t="shared" si="12"/>
        <v>122829</v>
      </c>
      <c r="S31" s="322">
        <f t="shared" si="13"/>
        <v>0.011493278440621804</v>
      </c>
      <c r="T31" s="319">
        <v>51812</v>
      </c>
      <c r="U31" s="320">
        <v>52156</v>
      </c>
      <c r="V31" s="321"/>
      <c r="W31" s="320"/>
      <c r="X31" s="321">
        <f t="shared" si="14"/>
        <v>103968</v>
      </c>
      <c r="Y31" s="324">
        <f t="shared" si="15"/>
        <v>0.1814115881809788</v>
      </c>
    </row>
    <row r="32" spans="1:25" ht="19.5" customHeight="1">
      <c r="A32" s="318" t="s">
        <v>195</v>
      </c>
      <c r="B32" s="319">
        <v>3932</v>
      </c>
      <c r="C32" s="320">
        <v>4426</v>
      </c>
      <c r="D32" s="321">
        <v>228</v>
      </c>
      <c r="E32" s="320">
        <v>172</v>
      </c>
      <c r="F32" s="321">
        <f t="shared" si="8"/>
        <v>8758</v>
      </c>
      <c r="G32" s="322">
        <f t="shared" si="9"/>
        <v>0.009082546639053292</v>
      </c>
      <c r="H32" s="319">
        <v>2746</v>
      </c>
      <c r="I32" s="320">
        <v>4426</v>
      </c>
      <c r="J32" s="321"/>
      <c r="K32" s="320"/>
      <c r="L32" s="321">
        <f t="shared" si="10"/>
        <v>7172</v>
      </c>
      <c r="M32" s="323">
        <f t="shared" si="11"/>
        <v>0.22113775794757395</v>
      </c>
      <c r="N32" s="319">
        <v>38573</v>
      </c>
      <c r="O32" s="320">
        <v>49359</v>
      </c>
      <c r="P32" s="321">
        <v>228</v>
      </c>
      <c r="Q32" s="320">
        <v>172</v>
      </c>
      <c r="R32" s="321">
        <f t="shared" si="12"/>
        <v>88332</v>
      </c>
      <c r="S32" s="322">
        <f t="shared" si="13"/>
        <v>0.008265346711419983</v>
      </c>
      <c r="T32" s="319">
        <v>10950</v>
      </c>
      <c r="U32" s="320">
        <v>15186</v>
      </c>
      <c r="V32" s="321"/>
      <c r="W32" s="320"/>
      <c r="X32" s="321">
        <f t="shared" si="14"/>
        <v>26136</v>
      </c>
      <c r="Y32" s="324">
        <f t="shared" si="15"/>
        <v>2.379706152433425</v>
      </c>
    </row>
    <row r="33" spans="1:25" ht="19.5" customHeight="1">
      <c r="A33" s="318" t="s">
        <v>196</v>
      </c>
      <c r="B33" s="319">
        <v>3997</v>
      </c>
      <c r="C33" s="320">
        <v>4096</v>
      </c>
      <c r="D33" s="321">
        <v>0</v>
      </c>
      <c r="E33" s="320">
        <v>0</v>
      </c>
      <c r="F33" s="321">
        <f t="shared" si="8"/>
        <v>8093</v>
      </c>
      <c r="G33" s="322">
        <f t="shared" si="9"/>
        <v>0.008392903625240727</v>
      </c>
      <c r="H33" s="319">
        <v>9618</v>
      </c>
      <c r="I33" s="320">
        <v>9340</v>
      </c>
      <c r="J33" s="321"/>
      <c r="K33" s="320"/>
      <c r="L33" s="321">
        <f t="shared" si="10"/>
        <v>18958</v>
      </c>
      <c r="M33" s="323">
        <f t="shared" si="11"/>
        <v>-0.573108977740268</v>
      </c>
      <c r="N33" s="319">
        <v>67453</v>
      </c>
      <c r="O33" s="320">
        <v>63275</v>
      </c>
      <c r="P33" s="321"/>
      <c r="Q33" s="320">
        <v>173</v>
      </c>
      <c r="R33" s="321">
        <f t="shared" si="12"/>
        <v>130901</v>
      </c>
      <c r="S33" s="322">
        <f t="shared" si="13"/>
        <v>0.01224858658098523</v>
      </c>
      <c r="T33" s="319">
        <v>118023</v>
      </c>
      <c r="U33" s="320">
        <v>115330</v>
      </c>
      <c r="V33" s="321"/>
      <c r="W33" s="320"/>
      <c r="X33" s="321">
        <f t="shared" si="14"/>
        <v>233353</v>
      </c>
      <c r="Y33" s="324">
        <f t="shared" si="15"/>
        <v>-0.4390429949475687</v>
      </c>
    </row>
    <row r="34" spans="1:25" ht="19.5" customHeight="1">
      <c r="A34" s="318" t="s">
        <v>197</v>
      </c>
      <c r="B34" s="319">
        <v>3521</v>
      </c>
      <c r="C34" s="320">
        <v>3651</v>
      </c>
      <c r="D34" s="321">
        <v>0</v>
      </c>
      <c r="E34" s="320">
        <v>0</v>
      </c>
      <c r="F34" s="321">
        <f t="shared" si="8"/>
        <v>7172</v>
      </c>
      <c r="G34" s="322">
        <f t="shared" si="9"/>
        <v>0.007437773977539416</v>
      </c>
      <c r="H34" s="319">
        <v>3344</v>
      </c>
      <c r="I34" s="320">
        <v>3655</v>
      </c>
      <c r="J34" s="321"/>
      <c r="K34" s="320"/>
      <c r="L34" s="321">
        <f t="shared" si="10"/>
        <v>6999</v>
      </c>
      <c r="M34" s="323">
        <f t="shared" si="11"/>
        <v>0.024717816830975847</v>
      </c>
      <c r="N34" s="319">
        <v>44495</v>
      </c>
      <c r="O34" s="320">
        <v>42415</v>
      </c>
      <c r="P34" s="321"/>
      <c r="Q34" s="320"/>
      <c r="R34" s="321">
        <f t="shared" si="12"/>
        <v>86910</v>
      </c>
      <c r="S34" s="322">
        <f t="shared" si="13"/>
        <v>0.008132288215929796</v>
      </c>
      <c r="T34" s="319">
        <v>37061</v>
      </c>
      <c r="U34" s="320">
        <v>40274</v>
      </c>
      <c r="V34" s="321"/>
      <c r="W34" s="320"/>
      <c r="X34" s="321">
        <f t="shared" si="14"/>
        <v>77335</v>
      </c>
      <c r="Y34" s="324">
        <f t="shared" si="15"/>
        <v>0.1238119868106291</v>
      </c>
    </row>
    <row r="35" spans="1:25" ht="19.5" customHeight="1">
      <c r="A35" s="318" t="s">
        <v>201</v>
      </c>
      <c r="B35" s="319">
        <v>2667</v>
      </c>
      <c r="C35" s="320">
        <v>2511</v>
      </c>
      <c r="D35" s="321">
        <v>0</v>
      </c>
      <c r="E35" s="320">
        <v>0</v>
      </c>
      <c r="F35" s="321">
        <f t="shared" si="8"/>
        <v>5178</v>
      </c>
      <c r="G35" s="322">
        <f t="shared" si="9"/>
        <v>0.005369881993265351</v>
      </c>
      <c r="H35" s="319">
        <v>2806</v>
      </c>
      <c r="I35" s="320">
        <v>2906</v>
      </c>
      <c r="J35" s="321"/>
      <c r="K35" s="320"/>
      <c r="L35" s="321">
        <f t="shared" si="10"/>
        <v>5712</v>
      </c>
      <c r="M35" s="323">
        <f t="shared" si="11"/>
        <v>-0.0934873949579832</v>
      </c>
      <c r="N35" s="319">
        <v>26379</v>
      </c>
      <c r="O35" s="320">
        <v>26266</v>
      </c>
      <c r="P35" s="321">
        <v>370</v>
      </c>
      <c r="Q35" s="320">
        <v>341</v>
      </c>
      <c r="R35" s="321">
        <f t="shared" si="12"/>
        <v>53356</v>
      </c>
      <c r="S35" s="322">
        <f t="shared" si="13"/>
        <v>0.0049925942935122565</v>
      </c>
      <c r="T35" s="319">
        <v>24454</v>
      </c>
      <c r="U35" s="320">
        <v>26697</v>
      </c>
      <c r="V35" s="321"/>
      <c r="W35" s="320"/>
      <c r="X35" s="321">
        <f t="shared" si="14"/>
        <v>51151</v>
      </c>
      <c r="Y35" s="324">
        <f t="shared" si="15"/>
        <v>0.04310766162929358</v>
      </c>
    </row>
    <row r="36" spans="1:25" ht="19.5" customHeight="1">
      <c r="A36" s="318" t="s">
        <v>202</v>
      </c>
      <c r="B36" s="319">
        <v>1333</v>
      </c>
      <c r="C36" s="320">
        <v>2034</v>
      </c>
      <c r="D36" s="321">
        <v>0</v>
      </c>
      <c r="E36" s="320">
        <v>0</v>
      </c>
      <c r="F36" s="321">
        <f t="shared" si="8"/>
        <v>3367</v>
      </c>
      <c r="G36" s="322">
        <f t="shared" si="9"/>
        <v>0.0034917714699351943</v>
      </c>
      <c r="H36" s="319">
        <v>1799</v>
      </c>
      <c r="I36" s="320">
        <v>1989</v>
      </c>
      <c r="J36" s="321"/>
      <c r="K36" s="320"/>
      <c r="L36" s="321">
        <f t="shared" si="10"/>
        <v>3788</v>
      </c>
      <c r="M36" s="323">
        <f t="shared" si="11"/>
        <v>-0.11114044350580776</v>
      </c>
      <c r="N36" s="319">
        <v>13086</v>
      </c>
      <c r="O36" s="320">
        <v>19399</v>
      </c>
      <c r="P36" s="321">
        <v>110</v>
      </c>
      <c r="Q36" s="320">
        <v>115</v>
      </c>
      <c r="R36" s="321">
        <f t="shared" si="12"/>
        <v>32710</v>
      </c>
      <c r="S36" s="322">
        <f t="shared" si="13"/>
        <v>0.0030607196817749815</v>
      </c>
      <c r="T36" s="319">
        <v>26142</v>
      </c>
      <c r="U36" s="320">
        <v>30816</v>
      </c>
      <c r="V36" s="321"/>
      <c r="W36" s="320"/>
      <c r="X36" s="321">
        <f t="shared" si="14"/>
        <v>56958</v>
      </c>
      <c r="Y36" s="324">
        <f t="shared" si="15"/>
        <v>-0.4257171951262334</v>
      </c>
    </row>
    <row r="37" spans="1:25" ht="19.5" customHeight="1">
      <c r="A37" s="318" t="s">
        <v>188</v>
      </c>
      <c r="B37" s="319">
        <v>1149</v>
      </c>
      <c r="C37" s="320">
        <v>2055</v>
      </c>
      <c r="D37" s="321">
        <v>0</v>
      </c>
      <c r="E37" s="320">
        <v>0</v>
      </c>
      <c r="F37" s="321">
        <f t="shared" si="0"/>
        <v>3204</v>
      </c>
      <c r="G37" s="322">
        <f t="shared" si="1"/>
        <v>0.003322731152263844</v>
      </c>
      <c r="H37" s="319">
        <v>987</v>
      </c>
      <c r="I37" s="320">
        <v>2211</v>
      </c>
      <c r="J37" s="321"/>
      <c r="K37" s="320"/>
      <c r="L37" s="321">
        <f t="shared" si="2"/>
        <v>3198</v>
      </c>
      <c r="M37" s="323">
        <f t="shared" si="3"/>
        <v>0.0018761726078799779</v>
      </c>
      <c r="N37" s="319">
        <v>12271</v>
      </c>
      <c r="O37" s="320">
        <v>22371</v>
      </c>
      <c r="P37" s="321"/>
      <c r="Q37" s="320"/>
      <c r="R37" s="321">
        <f t="shared" si="4"/>
        <v>34642</v>
      </c>
      <c r="S37" s="322">
        <f t="shared" si="5"/>
        <v>0.003241499578601312</v>
      </c>
      <c r="T37" s="319">
        <v>9043</v>
      </c>
      <c r="U37" s="320">
        <v>17560</v>
      </c>
      <c r="V37" s="321"/>
      <c r="W37" s="320"/>
      <c r="X37" s="321">
        <f t="shared" si="6"/>
        <v>26603</v>
      </c>
      <c r="Y37" s="324">
        <f t="shared" si="7"/>
        <v>0.3021839642145623</v>
      </c>
    </row>
    <row r="38" spans="1:25" ht="19.5" customHeight="1">
      <c r="A38" s="318" t="s">
        <v>162</v>
      </c>
      <c r="B38" s="319">
        <v>1619</v>
      </c>
      <c r="C38" s="320">
        <v>1365</v>
      </c>
      <c r="D38" s="321">
        <v>0</v>
      </c>
      <c r="E38" s="320">
        <v>0</v>
      </c>
      <c r="F38" s="321">
        <f t="shared" si="0"/>
        <v>2984</v>
      </c>
      <c r="G38" s="322">
        <f t="shared" si="1"/>
        <v>0.0030945785762657024</v>
      </c>
      <c r="H38" s="319">
        <v>2855</v>
      </c>
      <c r="I38" s="320">
        <v>2090</v>
      </c>
      <c r="J38" s="321"/>
      <c r="K38" s="320"/>
      <c r="L38" s="321">
        <f t="shared" si="2"/>
        <v>4945</v>
      </c>
      <c r="M38" s="323">
        <f t="shared" si="3"/>
        <v>-0.3965621840242669</v>
      </c>
      <c r="N38" s="319">
        <v>26327</v>
      </c>
      <c r="O38" s="320">
        <v>23853</v>
      </c>
      <c r="P38" s="321"/>
      <c r="Q38" s="320"/>
      <c r="R38" s="321">
        <f t="shared" si="4"/>
        <v>50180</v>
      </c>
      <c r="S38" s="322">
        <f t="shared" si="5"/>
        <v>0.004695411605975805</v>
      </c>
      <c r="T38" s="319">
        <v>26421</v>
      </c>
      <c r="U38" s="320">
        <v>21447</v>
      </c>
      <c r="V38" s="321"/>
      <c r="W38" s="320"/>
      <c r="X38" s="321">
        <f t="shared" si="6"/>
        <v>47868</v>
      </c>
      <c r="Y38" s="324">
        <f t="shared" si="7"/>
        <v>0.04829949026489522</v>
      </c>
    </row>
    <row r="39" spans="1:25" ht="19.5" customHeight="1">
      <c r="A39" s="318" t="s">
        <v>205</v>
      </c>
      <c r="B39" s="319">
        <v>383</v>
      </c>
      <c r="C39" s="320">
        <v>405</v>
      </c>
      <c r="D39" s="321">
        <v>0</v>
      </c>
      <c r="E39" s="320">
        <v>0</v>
      </c>
      <c r="F39" s="321">
        <f t="shared" si="0"/>
        <v>788</v>
      </c>
      <c r="G39" s="322">
        <f t="shared" si="1"/>
        <v>0.0008172010449387981</v>
      </c>
      <c r="H39" s="319">
        <v>218</v>
      </c>
      <c r="I39" s="320">
        <v>231</v>
      </c>
      <c r="J39" s="321">
        <v>0</v>
      </c>
      <c r="K39" s="320">
        <v>0</v>
      </c>
      <c r="L39" s="321">
        <f t="shared" si="2"/>
        <v>449</v>
      </c>
      <c r="M39" s="323">
        <f t="shared" si="3"/>
        <v>0.7550111358574609</v>
      </c>
      <c r="N39" s="319">
        <v>3562</v>
      </c>
      <c r="O39" s="320">
        <v>3289</v>
      </c>
      <c r="P39" s="321">
        <v>0</v>
      </c>
      <c r="Q39" s="320">
        <v>0</v>
      </c>
      <c r="R39" s="321">
        <f t="shared" si="4"/>
        <v>6851</v>
      </c>
      <c r="S39" s="322">
        <f t="shared" si="5"/>
        <v>0.0006410574912821889</v>
      </c>
      <c r="T39" s="319">
        <v>2083</v>
      </c>
      <c r="U39" s="320">
        <v>2124</v>
      </c>
      <c r="V39" s="321">
        <v>0</v>
      </c>
      <c r="W39" s="320">
        <v>41</v>
      </c>
      <c r="X39" s="321">
        <f t="shared" si="6"/>
        <v>4248</v>
      </c>
      <c r="Y39" s="324">
        <f t="shared" si="7"/>
        <v>0.612758945386064</v>
      </c>
    </row>
    <row r="40" spans="1:25" ht="19.5" customHeight="1" thickBot="1">
      <c r="A40" s="318" t="s">
        <v>170</v>
      </c>
      <c r="B40" s="319">
        <v>88</v>
      </c>
      <c r="C40" s="320">
        <v>53</v>
      </c>
      <c r="D40" s="321">
        <v>44</v>
      </c>
      <c r="E40" s="320">
        <v>145</v>
      </c>
      <c r="F40" s="321">
        <f t="shared" si="0"/>
        <v>330</v>
      </c>
      <c r="G40" s="322">
        <f t="shared" si="1"/>
        <v>0.0003422288639972124</v>
      </c>
      <c r="H40" s="319">
        <v>261</v>
      </c>
      <c r="I40" s="320">
        <v>95</v>
      </c>
      <c r="J40" s="321">
        <v>1439</v>
      </c>
      <c r="K40" s="320">
        <v>3008</v>
      </c>
      <c r="L40" s="321">
        <f t="shared" si="2"/>
        <v>4803</v>
      </c>
      <c r="M40" s="323" t="s">
        <v>45</v>
      </c>
      <c r="N40" s="319">
        <v>1310</v>
      </c>
      <c r="O40" s="320">
        <v>561</v>
      </c>
      <c r="P40" s="321">
        <v>4116</v>
      </c>
      <c r="Q40" s="320">
        <v>3286</v>
      </c>
      <c r="R40" s="321">
        <f t="shared" si="4"/>
        <v>9273</v>
      </c>
      <c r="S40" s="322">
        <f t="shared" si="5"/>
        <v>0.0008676873619412841</v>
      </c>
      <c r="T40" s="319">
        <v>11428</v>
      </c>
      <c r="U40" s="320">
        <v>11210</v>
      </c>
      <c r="V40" s="321">
        <v>14082</v>
      </c>
      <c r="W40" s="320">
        <v>18972</v>
      </c>
      <c r="X40" s="321">
        <f t="shared" si="6"/>
        <v>55692</v>
      </c>
      <c r="Y40" s="324">
        <f t="shared" si="7"/>
        <v>-0.8334949364361129</v>
      </c>
    </row>
    <row r="41" spans="1:25" s="174" customFormat="1" ht="19.5" customHeight="1">
      <c r="A41" s="183" t="s">
        <v>54</v>
      </c>
      <c r="B41" s="180">
        <f>SUM(B42:B52)</f>
        <v>56402</v>
      </c>
      <c r="C41" s="179">
        <f>SUM(C42:C52)</f>
        <v>68376</v>
      </c>
      <c r="D41" s="178">
        <f>SUM(D42:D52)</f>
        <v>73</v>
      </c>
      <c r="E41" s="179">
        <f>SUM(E42:E52)</f>
        <v>2</v>
      </c>
      <c r="F41" s="178">
        <f t="shared" si="0"/>
        <v>124853</v>
      </c>
      <c r="G41" s="181">
        <f t="shared" si="1"/>
        <v>0.12947969805043624</v>
      </c>
      <c r="H41" s="180">
        <f>SUM(H42:H52)</f>
        <v>43231</v>
      </c>
      <c r="I41" s="179">
        <f>SUM(I42:I52)</f>
        <v>55118</v>
      </c>
      <c r="J41" s="178">
        <f>SUM(J42:J52)</f>
        <v>19</v>
      </c>
      <c r="K41" s="179">
        <f>SUM(K42:K52)</f>
        <v>0</v>
      </c>
      <c r="L41" s="178">
        <f t="shared" si="2"/>
        <v>98368</v>
      </c>
      <c r="M41" s="182">
        <f t="shared" si="3"/>
        <v>0.2692440631099544</v>
      </c>
      <c r="N41" s="180">
        <f>SUM(N42:N52)</f>
        <v>707790</v>
      </c>
      <c r="O41" s="179">
        <f>SUM(O42:O52)</f>
        <v>663070</v>
      </c>
      <c r="P41" s="178">
        <f>SUM(P42:P52)</f>
        <v>171</v>
      </c>
      <c r="Q41" s="179">
        <f>SUM(Q42:Q52)</f>
        <v>41</v>
      </c>
      <c r="R41" s="178">
        <f t="shared" si="4"/>
        <v>1371072</v>
      </c>
      <c r="S41" s="181">
        <f t="shared" si="5"/>
        <v>0.12829309249558507</v>
      </c>
      <c r="T41" s="180">
        <f>SUM(T42:T52)</f>
        <v>614500</v>
      </c>
      <c r="U41" s="179">
        <f>SUM(U42:U52)</f>
        <v>580556</v>
      </c>
      <c r="V41" s="178">
        <f>SUM(V42:V52)</f>
        <v>88</v>
      </c>
      <c r="W41" s="179">
        <f>SUM(W42:W52)</f>
        <v>4</v>
      </c>
      <c r="X41" s="178">
        <f t="shared" si="6"/>
        <v>1195148</v>
      </c>
      <c r="Y41" s="175">
        <f t="shared" si="7"/>
        <v>0.14719850595909456</v>
      </c>
    </row>
    <row r="42" spans="1:25" ht="19.5" customHeight="1">
      <c r="A42" s="311" t="s">
        <v>156</v>
      </c>
      <c r="B42" s="312">
        <v>28108</v>
      </c>
      <c r="C42" s="313">
        <v>33489</v>
      </c>
      <c r="D42" s="314">
        <v>71</v>
      </c>
      <c r="E42" s="313">
        <v>0</v>
      </c>
      <c r="F42" s="314">
        <f t="shared" si="0"/>
        <v>61668</v>
      </c>
      <c r="G42" s="315">
        <f t="shared" si="1"/>
        <v>0.06395324116660635</v>
      </c>
      <c r="H42" s="312">
        <v>20936</v>
      </c>
      <c r="I42" s="313">
        <v>28400</v>
      </c>
      <c r="J42" s="314">
        <v>19</v>
      </c>
      <c r="K42" s="313">
        <v>0</v>
      </c>
      <c r="L42" s="314">
        <f t="shared" si="2"/>
        <v>49355</v>
      </c>
      <c r="M42" s="316">
        <f t="shared" si="3"/>
        <v>0.24947826967885733</v>
      </c>
      <c r="N42" s="312">
        <v>334577</v>
      </c>
      <c r="O42" s="313">
        <v>313398</v>
      </c>
      <c r="P42" s="314">
        <v>152</v>
      </c>
      <c r="Q42" s="313">
        <v>0</v>
      </c>
      <c r="R42" s="314">
        <f t="shared" si="4"/>
        <v>648127</v>
      </c>
      <c r="S42" s="315">
        <f t="shared" si="5"/>
        <v>0.06064613467409885</v>
      </c>
      <c r="T42" s="312">
        <v>284569</v>
      </c>
      <c r="U42" s="313">
        <v>279372</v>
      </c>
      <c r="V42" s="314">
        <v>88</v>
      </c>
      <c r="W42" s="313">
        <v>0</v>
      </c>
      <c r="X42" s="314">
        <f t="shared" si="6"/>
        <v>564029</v>
      </c>
      <c r="Y42" s="317">
        <f t="shared" si="7"/>
        <v>0.14910226247231972</v>
      </c>
    </row>
    <row r="43" spans="1:25" ht="19.5" customHeight="1">
      <c r="A43" s="318" t="s">
        <v>184</v>
      </c>
      <c r="B43" s="319">
        <v>9983</v>
      </c>
      <c r="C43" s="320">
        <v>11320</v>
      </c>
      <c r="D43" s="321">
        <v>0</v>
      </c>
      <c r="E43" s="320">
        <v>0</v>
      </c>
      <c r="F43" s="321">
        <f t="shared" si="0"/>
        <v>21303</v>
      </c>
      <c r="G43" s="322">
        <f t="shared" si="1"/>
        <v>0.0220924287567655</v>
      </c>
      <c r="H43" s="319">
        <v>8716</v>
      </c>
      <c r="I43" s="320">
        <v>10145</v>
      </c>
      <c r="J43" s="321"/>
      <c r="K43" s="320"/>
      <c r="L43" s="321">
        <f t="shared" si="2"/>
        <v>18861</v>
      </c>
      <c r="M43" s="323">
        <f t="shared" si="3"/>
        <v>0.12947351678065844</v>
      </c>
      <c r="N43" s="319">
        <v>123957</v>
      </c>
      <c r="O43" s="320">
        <v>110672</v>
      </c>
      <c r="P43" s="321"/>
      <c r="Q43" s="320"/>
      <c r="R43" s="321">
        <f t="shared" si="4"/>
        <v>234629</v>
      </c>
      <c r="S43" s="322">
        <f t="shared" si="5"/>
        <v>0.021954558184505722</v>
      </c>
      <c r="T43" s="319">
        <v>113710</v>
      </c>
      <c r="U43" s="320">
        <v>101519</v>
      </c>
      <c r="V43" s="321"/>
      <c r="W43" s="320"/>
      <c r="X43" s="321">
        <f t="shared" si="6"/>
        <v>215229</v>
      </c>
      <c r="Y43" s="324">
        <f t="shared" si="7"/>
        <v>0.09013655223041495</v>
      </c>
    </row>
    <row r="44" spans="1:25" ht="19.5" customHeight="1">
      <c r="A44" s="318" t="s">
        <v>192</v>
      </c>
      <c r="B44" s="319">
        <v>5117</v>
      </c>
      <c r="C44" s="320">
        <v>6659</v>
      </c>
      <c r="D44" s="321">
        <v>0</v>
      </c>
      <c r="E44" s="320">
        <v>0</v>
      </c>
      <c r="F44" s="321">
        <f aca="true" t="shared" si="16" ref="F44:F52">SUM(B44:E44)</f>
        <v>11776</v>
      </c>
      <c r="G44" s="322">
        <f aca="true" t="shared" si="17" ref="G44:G52">F44/$F$9</f>
        <v>0.012212385158882342</v>
      </c>
      <c r="H44" s="319"/>
      <c r="I44" s="320"/>
      <c r="J44" s="321"/>
      <c r="K44" s="320"/>
      <c r="L44" s="321">
        <f aca="true" t="shared" si="18" ref="L44:L52">SUM(H44:K44)</f>
        <v>0</v>
      </c>
      <c r="M44" s="323" t="str">
        <f aca="true" t="shared" si="19" ref="M44:M52">IF(ISERROR(F44/L44-1),"         /0",(F44/L44-1))</f>
        <v>         /0</v>
      </c>
      <c r="N44" s="319">
        <v>37140</v>
      </c>
      <c r="O44" s="320">
        <v>36686</v>
      </c>
      <c r="P44" s="321"/>
      <c r="Q44" s="320"/>
      <c r="R44" s="321">
        <f aca="true" t="shared" si="20" ref="R44:R52">SUM(N44:Q44)</f>
        <v>73826</v>
      </c>
      <c r="S44" s="322">
        <f aca="true" t="shared" si="21" ref="S44:S52">R44/$R$9</f>
        <v>0.006908000343219804</v>
      </c>
      <c r="T44" s="319"/>
      <c r="U44" s="320"/>
      <c r="V44" s="321"/>
      <c r="W44" s="320"/>
      <c r="X44" s="321">
        <f aca="true" t="shared" si="22" ref="X44:X52">SUM(T44:W44)</f>
        <v>0</v>
      </c>
      <c r="Y44" s="324" t="str">
        <f aca="true" t="shared" si="23" ref="Y44:Y52">IF(ISERROR(R44/X44-1),"         /0",IF(R44/X44&gt;5,"  *  ",(R44/X44-1)))</f>
        <v>         /0</v>
      </c>
    </row>
    <row r="45" spans="1:25" ht="19.5" customHeight="1">
      <c r="A45" s="318" t="s">
        <v>190</v>
      </c>
      <c r="B45" s="319">
        <v>5395</v>
      </c>
      <c r="C45" s="320">
        <v>5972</v>
      </c>
      <c r="D45" s="321">
        <v>0</v>
      </c>
      <c r="E45" s="320">
        <v>0</v>
      </c>
      <c r="F45" s="321">
        <f>SUM(B45:E45)</f>
        <v>11367</v>
      </c>
      <c r="G45" s="322">
        <f>F45/$F$9</f>
        <v>0.011788228778958526</v>
      </c>
      <c r="H45" s="319">
        <v>4776</v>
      </c>
      <c r="I45" s="320">
        <v>5755</v>
      </c>
      <c r="J45" s="321"/>
      <c r="K45" s="320"/>
      <c r="L45" s="321">
        <f>SUM(H45:K45)</f>
        <v>10531</v>
      </c>
      <c r="M45" s="323">
        <f>IF(ISERROR(F45/L45-1),"         /0",(F45/L45-1))</f>
        <v>0.07938467382015002</v>
      </c>
      <c r="N45" s="319">
        <v>68912</v>
      </c>
      <c r="O45" s="320">
        <v>64222</v>
      </c>
      <c r="P45" s="321"/>
      <c r="Q45" s="320"/>
      <c r="R45" s="321">
        <f>SUM(N45:Q45)</f>
        <v>133134</v>
      </c>
      <c r="S45" s="322">
        <f>R45/$R$9</f>
        <v>0.012457531461737401</v>
      </c>
      <c r="T45" s="319">
        <v>72111</v>
      </c>
      <c r="U45" s="320">
        <v>68500</v>
      </c>
      <c r="V45" s="321"/>
      <c r="W45" s="320"/>
      <c r="X45" s="321">
        <f>SUM(T45:W45)</f>
        <v>140611</v>
      </c>
      <c r="Y45" s="324">
        <f>IF(ISERROR(R45/X45-1),"         /0",IF(R45/X45&gt;5,"  *  ",(R45/X45-1)))</f>
        <v>-0.053175071651577754</v>
      </c>
    </row>
    <row r="46" spans="1:25" ht="19.5" customHeight="1">
      <c r="A46" s="318" t="s">
        <v>194</v>
      </c>
      <c r="B46" s="319">
        <v>3750</v>
      </c>
      <c r="C46" s="320">
        <v>4943</v>
      </c>
      <c r="D46" s="321">
        <v>0</v>
      </c>
      <c r="E46" s="320">
        <v>0</v>
      </c>
      <c r="F46" s="321">
        <f>SUM(B46:E46)</f>
        <v>8693</v>
      </c>
      <c r="G46" s="322">
        <f>F46/$F$9</f>
        <v>0.009015137923417477</v>
      </c>
      <c r="H46" s="319">
        <v>4528</v>
      </c>
      <c r="I46" s="320">
        <v>5721</v>
      </c>
      <c r="J46" s="321"/>
      <c r="K46" s="320"/>
      <c r="L46" s="321">
        <f>SUM(H46:K46)</f>
        <v>10249</v>
      </c>
      <c r="M46" s="323">
        <f>IF(ISERROR(F46/L46-1),"         /0",(F46/L46-1))</f>
        <v>-0.15181968972582693</v>
      </c>
      <c r="N46" s="319">
        <v>65428</v>
      </c>
      <c r="O46" s="320">
        <v>65551</v>
      </c>
      <c r="P46" s="321"/>
      <c r="Q46" s="320"/>
      <c r="R46" s="321">
        <f>SUM(N46:Q46)</f>
        <v>130979</v>
      </c>
      <c r="S46" s="322">
        <f>R46/$R$9</f>
        <v>0.012255885148248404</v>
      </c>
      <c r="T46" s="319">
        <v>77472</v>
      </c>
      <c r="U46" s="320">
        <v>76485</v>
      </c>
      <c r="V46" s="321"/>
      <c r="W46" s="320"/>
      <c r="X46" s="321">
        <f>SUM(T46:W46)</f>
        <v>153957</v>
      </c>
      <c r="Y46" s="324">
        <f>IF(ISERROR(R46/X46-1),"         /0",IF(R46/X46&gt;5,"  *  ",(R46/X46-1)))</f>
        <v>-0.14924946575991993</v>
      </c>
    </row>
    <row r="47" spans="1:25" ht="19.5" customHeight="1">
      <c r="A47" s="318" t="s">
        <v>200</v>
      </c>
      <c r="B47" s="319">
        <v>2058</v>
      </c>
      <c r="C47" s="320">
        <v>3430</v>
      </c>
      <c r="D47" s="321">
        <v>0</v>
      </c>
      <c r="E47" s="320">
        <v>0</v>
      </c>
      <c r="F47" s="321">
        <f>SUM(B47:E47)</f>
        <v>5488</v>
      </c>
      <c r="G47" s="322">
        <f>F47/$F$9</f>
        <v>0.005691369713990005</v>
      </c>
      <c r="H47" s="319">
        <v>2226</v>
      </c>
      <c r="I47" s="320">
        <v>1942</v>
      </c>
      <c r="J47" s="321"/>
      <c r="K47" s="320"/>
      <c r="L47" s="321">
        <f>SUM(H47:K47)</f>
        <v>4168</v>
      </c>
      <c r="M47" s="323">
        <f>IF(ISERROR(F47/L47-1),"         /0",(F47/L47-1))</f>
        <v>0.3166986564299423</v>
      </c>
      <c r="N47" s="319">
        <v>37387</v>
      </c>
      <c r="O47" s="320">
        <v>36850</v>
      </c>
      <c r="P47" s="321"/>
      <c r="Q47" s="320"/>
      <c r="R47" s="321">
        <f>SUM(N47:Q47)</f>
        <v>74237</v>
      </c>
      <c r="S47" s="322">
        <f>R47/$R$9</f>
        <v>0.006946458178414225</v>
      </c>
      <c r="T47" s="319">
        <v>24656</v>
      </c>
      <c r="U47" s="320">
        <v>28293</v>
      </c>
      <c r="V47" s="321"/>
      <c r="W47" s="320"/>
      <c r="X47" s="321">
        <f>SUM(T47:W47)</f>
        <v>52949</v>
      </c>
      <c r="Y47" s="324">
        <f>IF(ISERROR(R47/X47-1),"         /0",IF(R47/X47&gt;5,"  *  ",(R47/X47-1)))</f>
        <v>0.40204725301705424</v>
      </c>
    </row>
    <row r="48" spans="1:25" ht="19.5" customHeight="1">
      <c r="A48" s="318" t="s">
        <v>203</v>
      </c>
      <c r="B48" s="319">
        <v>942</v>
      </c>
      <c r="C48" s="320">
        <v>1431</v>
      </c>
      <c r="D48" s="321">
        <v>0</v>
      </c>
      <c r="E48" s="320">
        <v>0</v>
      </c>
      <c r="F48" s="321">
        <f>SUM(B48:E48)</f>
        <v>2373</v>
      </c>
      <c r="G48" s="322">
        <f>F48/$F$9</f>
        <v>0.0024609366492890456</v>
      </c>
      <c r="H48" s="319"/>
      <c r="I48" s="320"/>
      <c r="J48" s="321"/>
      <c r="K48" s="320"/>
      <c r="L48" s="321">
        <f>SUM(H48:K48)</f>
        <v>0</v>
      </c>
      <c r="M48" s="323" t="str">
        <f>IF(ISERROR(F48/L48-1),"         /0",(F48/L48-1))</f>
        <v>         /0</v>
      </c>
      <c r="N48" s="319">
        <v>9772</v>
      </c>
      <c r="O48" s="320">
        <v>12590</v>
      </c>
      <c r="P48" s="321"/>
      <c r="Q48" s="320"/>
      <c r="R48" s="321">
        <f>SUM(N48:Q48)</f>
        <v>22362</v>
      </c>
      <c r="S48" s="322">
        <f>R48/$R$9</f>
        <v>0.002092443091527121</v>
      </c>
      <c r="T48" s="319"/>
      <c r="U48" s="320"/>
      <c r="V48" s="321"/>
      <c r="W48" s="320"/>
      <c r="X48" s="321">
        <f>SUM(T48:W48)</f>
        <v>0</v>
      </c>
      <c r="Y48" s="324" t="str">
        <f>IF(ISERROR(R48/X48-1),"         /0",IF(R48/X48&gt;5,"  *  ",(R48/X48-1)))</f>
        <v>         /0</v>
      </c>
    </row>
    <row r="49" spans="1:25" ht="19.5" customHeight="1">
      <c r="A49" s="318" t="s">
        <v>178</v>
      </c>
      <c r="B49" s="319">
        <v>540</v>
      </c>
      <c r="C49" s="320">
        <v>389</v>
      </c>
      <c r="D49" s="321">
        <v>0</v>
      </c>
      <c r="E49" s="320">
        <v>0</v>
      </c>
      <c r="F49" s="321">
        <f t="shared" si="16"/>
        <v>929</v>
      </c>
      <c r="G49" s="322">
        <f t="shared" si="17"/>
        <v>0.0009634261050103343</v>
      </c>
      <c r="H49" s="319">
        <v>452</v>
      </c>
      <c r="I49" s="320">
        <v>713</v>
      </c>
      <c r="J49" s="321"/>
      <c r="K49" s="320"/>
      <c r="L49" s="321">
        <f t="shared" si="18"/>
        <v>1165</v>
      </c>
      <c r="M49" s="323">
        <f t="shared" si="19"/>
        <v>-0.20257510729613737</v>
      </c>
      <c r="N49" s="319">
        <v>9869</v>
      </c>
      <c r="O49" s="320">
        <v>8058</v>
      </c>
      <c r="P49" s="321"/>
      <c r="Q49" s="320"/>
      <c r="R49" s="321">
        <f t="shared" si="20"/>
        <v>17927</v>
      </c>
      <c r="S49" s="322">
        <f t="shared" si="21"/>
        <v>0.0016774540426530142</v>
      </c>
      <c r="T49" s="319">
        <v>12638</v>
      </c>
      <c r="U49" s="320">
        <v>4389</v>
      </c>
      <c r="V49" s="321"/>
      <c r="W49" s="320"/>
      <c r="X49" s="321">
        <f t="shared" si="22"/>
        <v>17027</v>
      </c>
      <c r="Y49" s="324">
        <f t="shared" si="23"/>
        <v>0.05285722675750271</v>
      </c>
    </row>
    <row r="50" spans="1:25" ht="19.5" customHeight="1">
      <c r="A50" s="318" t="s">
        <v>193</v>
      </c>
      <c r="B50" s="319">
        <v>150</v>
      </c>
      <c r="C50" s="320">
        <v>265</v>
      </c>
      <c r="D50" s="321">
        <v>0</v>
      </c>
      <c r="E50" s="320">
        <v>0</v>
      </c>
      <c r="F50" s="321">
        <f>SUM(B50:E50)</f>
        <v>415</v>
      </c>
      <c r="G50" s="322">
        <f>F50/$F$9</f>
        <v>0.00043037872290558525</v>
      </c>
      <c r="H50" s="319">
        <v>196</v>
      </c>
      <c r="I50" s="320">
        <v>241</v>
      </c>
      <c r="J50" s="321"/>
      <c r="K50" s="320"/>
      <c r="L50" s="321">
        <f>SUM(H50:K50)</f>
        <v>437</v>
      </c>
      <c r="M50" s="323">
        <f>IF(ISERROR(F50/L50-1),"         /0",(F50/L50-1))</f>
        <v>-0.05034324942791757</v>
      </c>
      <c r="N50" s="319">
        <v>8273</v>
      </c>
      <c r="O50" s="320">
        <v>6587</v>
      </c>
      <c r="P50" s="321"/>
      <c r="Q50" s="320"/>
      <c r="R50" s="321">
        <f>SUM(N50:Q50)</f>
        <v>14860</v>
      </c>
      <c r="S50" s="322">
        <f>R50/$R$9</f>
        <v>0.0013904706350099734</v>
      </c>
      <c r="T50" s="319">
        <v>7829</v>
      </c>
      <c r="U50" s="320">
        <v>3649</v>
      </c>
      <c r="V50" s="321"/>
      <c r="W50" s="320"/>
      <c r="X50" s="321">
        <f>SUM(T50:W50)</f>
        <v>11478</v>
      </c>
      <c r="Y50" s="324">
        <f>IF(ISERROR(R50/X50-1),"         /0",IF(R50/X50&gt;5,"  *  ",(R50/X50-1)))</f>
        <v>0.2946506359993031</v>
      </c>
    </row>
    <row r="51" spans="1:25" ht="19.5" customHeight="1">
      <c r="A51" s="318" t="s">
        <v>181</v>
      </c>
      <c r="B51" s="319">
        <v>134</v>
      </c>
      <c r="C51" s="320">
        <v>264</v>
      </c>
      <c r="D51" s="321">
        <v>0</v>
      </c>
      <c r="E51" s="320">
        <v>0</v>
      </c>
      <c r="F51" s="321">
        <f t="shared" si="16"/>
        <v>398</v>
      </c>
      <c r="G51" s="322">
        <f t="shared" si="17"/>
        <v>0.0004127487511239107</v>
      </c>
      <c r="H51" s="319">
        <v>94</v>
      </c>
      <c r="I51" s="320">
        <v>179</v>
      </c>
      <c r="J51" s="321"/>
      <c r="K51" s="320"/>
      <c r="L51" s="321">
        <f t="shared" si="18"/>
        <v>273</v>
      </c>
      <c r="M51" s="323">
        <f t="shared" si="19"/>
        <v>0.4578754578754578</v>
      </c>
      <c r="N51" s="319">
        <v>1895</v>
      </c>
      <c r="O51" s="320">
        <v>2359</v>
      </c>
      <c r="P51" s="321"/>
      <c r="Q51" s="320"/>
      <c r="R51" s="321">
        <f t="shared" si="20"/>
        <v>4254</v>
      </c>
      <c r="S51" s="322">
        <f t="shared" si="21"/>
        <v>0.0003980526299685348</v>
      </c>
      <c r="T51" s="319">
        <v>485</v>
      </c>
      <c r="U51" s="320">
        <v>696</v>
      </c>
      <c r="V51" s="321"/>
      <c r="W51" s="320"/>
      <c r="X51" s="321">
        <f t="shared" si="22"/>
        <v>1181</v>
      </c>
      <c r="Y51" s="324">
        <f t="shared" si="23"/>
        <v>2.6020321761219307</v>
      </c>
    </row>
    <row r="52" spans="1:25" ht="19.5" customHeight="1" thickBot="1">
      <c r="A52" s="318" t="s">
        <v>170</v>
      </c>
      <c r="B52" s="319">
        <v>225</v>
      </c>
      <c r="C52" s="320">
        <v>214</v>
      </c>
      <c r="D52" s="321">
        <v>2</v>
      </c>
      <c r="E52" s="320">
        <v>2</v>
      </c>
      <c r="F52" s="321">
        <f t="shared" si="16"/>
        <v>443</v>
      </c>
      <c r="G52" s="322">
        <f t="shared" si="17"/>
        <v>0.00045941632348716694</v>
      </c>
      <c r="H52" s="319">
        <v>1307</v>
      </c>
      <c r="I52" s="320">
        <v>2022</v>
      </c>
      <c r="J52" s="321"/>
      <c r="K52" s="320"/>
      <c r="L52" s="321">
        <f t="shared" si="18"/>
        <v>3329</v>
      </c>
      <c r="M52" s="323">
        <f t="shared" si="19"/>
        <v>-0.8669270051066387</v>
      </c>
      <c r="N52" s="319">
        <v>10580</v>
      </c>
      <c r="O52" s="320">
        <v>6097</v>
      </c>
      <c r="P52" s="321">
        <v>19</v>
      </c>
      <c r="Q52" s="320">
        <v>41</v>
      </c>
      <c r="R52" s="321">
        <f t="shared" si="20"/>
        <v>16737</v>
      </c>
      <c r="S52" s="322">
        <f t="shared" si="21"/>
        <v>0.0015661041062020136</v>
      </c>
      <c r="T52" s="319">
        <v>21030</v>
      </c>
      <c r="U52" s="320">
        <v>17653</v>
      </c>
      <c r="V52" s="321">
        <v>0</v>
      </c>
      <c r="W52" s="320">
        <v>4</v>
      </c>
      <c r="X52" s="321">
        <f t="shared" si="22"/>
        <v>38687</v>
      </c>
      <c r="Y52" s="324">
        <f t="shared" si="23"/>
        <v>-0.5673740532995579</v>
      </c>
    </row>
    <row r="53" spans="1:25" s="174" customFormat="1" ht="19.5" customHeight="1">
      <c r="A53" s="183" t="s">
        <v>53</v>
      </c>
      <c r="B53" s="180">
        <f>SUM(B54:B66)</f>
        <v>151946</v>
      </c>
      <c r="C53" s="179">
        <f>SUM(C54:C66)</f>
        <v>148142</v>
      </c>
      <c r="D53" s="178">
        <f>SUM(D54:D66)</f>
        <v>656</v>
      </c>
      <c r="E53" s="179">
        <f>SUM(E54:E66)</f>
        <v>408</v>
      </c>
      <c r="F53" s="178">
        <f>SUM(B53:E53)</f>
        <v>301152</v>
      </c>
      <c r="G53" s="181">
        <f>F53/$F$9</f>
        <v>0.3123118389408743</v>
      </c>
      <c r="H53" s="180">
        <f>SUM(H54:H66)</f>
        <v>138895</v>
      </c>
      <c r="I53" s="179">
        <f>SUM(I54:I66)</f>
        <v>136668</v>
      </c>
      <c r="J53" s="178">
        <f>SUM(J54:J66)</f>
        <v>1549</v>
      </c>
      <c r="K53" s="179">
        <f>SUM(K54:K66)</f>
        <v>1586</v>
      </c>
      <c r="L53" s="178">
        <f>SUM(H53:K53)</f>
        <v>278698</v>
      </c>
      <c r="M53" s="182">
        <f>IF(ISERROR(F53/L53-1),"         /0",(F53/L53-1))</f>
        <v>0.08056749599925372</v>
      </c>
      <c r="N53" s="180">
        <f>SUM(N54:N66)</f>
        <v>1596083</v>
      </c>
      <c r="O53" s="179">
        <f>SUM(O54:O66)</f>
        <v>1537152</v>
      </c>
      <c r="P53" s="178">
        <f>SUM(P54:P66)</f>
        <v>6813</v>
      </c>
      <c r="Q53" s="179">
        <f>SUM(Q54:Q66)</f>
        <v>6818</v>
      </c>
      <c r="R53" s="178">
        <f>SUM(N53:Q53)</f>
        <v>3146866</v>
      </c>
      <c r="S53" s="181">
        <f>R53/$R$9</f>
        <v>0.29445657909228096</v>
      </c>
      <c r="T53" s="180">
        <f>SUM(T54:T66)</f>
        <v>1427384</v>
      </c>
      <c r="U53" s="179">
        <f>SUM(U54:U66)</f>
        <v>1396681</v>
      </c>
      <c r="V53" s="178">
        <f>SUM(V54:V66)</f>
        <v>30464</v>
      </c>
      <c r="W53" s="179">
        <f>SUM(W54:W66)</f>
        <v>31573</v>
      </c>
      <c r="X53" s="178">
        <f>SUM(T53:W53)</f>
        <v>2886102</v>
      </c>
      <c r="Y53" s="175">
        <f>IF(ISERROR(R53/X53-1),"         /0",IF(R53/X53&gt;5,"  *  ",(R53/X53-1)))</f>
        <v>0.0903516230542094</v>
      </c>
    </row>
    <row r="54" spans="1:25" s="137" customFormat="1" ht="19.5" customHeight="1">
      <c r="A54" s="311" t="s">
        <v>162</v>
      </c>
      <c r="B54" s="312">
        <v>67053</v>
      </c>
      <c r="C54" s="313">
        <v>65426</v>
      </c>
      <c r="D54" s="314">
        <v>0</v>
      </c>
      <c r="E54" s="313">
        <v>0</v>
      </c>
      <c r="F54" s="314">
        <f>SUM(B54:E54)</f>
        <v>132479</v>
      </c>
      <c r="G54" s="315">
        <f>F54/$F$9</f>
        <v>0.13738829598026273</v>
      </c>
      <c r="H54" s="312">
        <v>62615</v>
      </c>
      <c r="I54" s="313">
        <v>60026</v>
      </c>
      <c r="J54" s="314"/>
      <c r="K54" s="313"/>
      <c r="L54" s="314">
        <f>SUM(H54:K54)</f>
        <v>122641</v>
      </c>
      <c r="M54" s="316">
        <f>IF(ISERROR(F54/L54-1),"         /0",(F54/L54-1))</f>
        <v>0.08021787167423611</v>
      </c>
      <c r="N54" s="312">
        <v>733237</v>
      </c>
      <c r="O54" s="313">
        <v>697361</v>
      </c>
      <c r="P54" s="314"/>
      <c r="Q54" s="313"/>
      <c r="R54" s="314">
        <f>SUM(N54:Q54)</f>
        <v>1430598</v>
      </c>
      <c r="S54" s="315">
        <f>R54/$R$9</f>
        <v>0.13386302217388948</v>
      </c>
      <c r="T54" s="332">
        <v>657510</v>
      </c>
      <c r="U54" s="313">
        <v>625309</v>
      </c>
      <c r="V54" s="314"/>
      <c r="W54" s="313"/>
      <c r="X54" s="314">
        <f>SUM(T54:W54)</f>
        <v>1282819</v>
      </c>
      <c r="Y54" s="317">
        <f>IF(ISERROR(R54/X54-1),"         /0",IF(R54/X54&gt;5,"  *  ",(R54/X54-1)))</f>
        <v>0.11519863675233988</v>
      </c>
    </row>
    <row r="55" spans="1:25" s="137" customFormat="1" ht="19.5" customHeight="1">
      <c r="A55" s="318" t="s">
        <v>156</v>
      </c>
      <c r="B55" s="319">
        <v>27358</v>
      </c>
      <c r="C55" s="320">
        <v>27117</v>
      </c>
      <c r="D55" s="321">
        <v>209</v>
      </c>
      <c r="E55" s="320">
        <v>145</v>
      </c>
      <c r="F55" s="321">
        <f aca="true" t="shared" si="24" ref="F55:F66">SUM(B55:E55)</f>
        <v>54829</v>
      </c>
      <c r="G55" s="322">
        <f aca="true" t="shared" si="25" ref="G55:G66">F55/$F$9</f>
        <v>0.05686080722455503</v>
      </c>
      <c r="H55" s="319">
        <v>28421</v>
      </c>
      <c r="I55" s="320">
        <v>28660</v>
      </c>
      <c r="J55" s="321">
        <v>1537</v>
      </c>
      <c r="K55" s="320">
        <v>1579</v>
      </c>
      <c r="L55" s="321">
        <f aca="true" t="shared" si="26" ref="L55:L66">SUM(H55:K55)</f>
        <v>60197</v>
      </c>
      <c r="M55" s="323">
        <f aca="true" t="shared" si="27" ref="M55:M66">IF(ISERROR(F55/L55-1),"         /0",(F55/L55-1))</f>
        <v>-0.08917387909696495</v>
      </c>
      <c r="N55" s="319">
        <v>288534</v>
      </c>
      <c r="O55" s="320">
        <v>284931</v>
      </c>
      <c r="P55" s="321">
        <v>5476</v>
      </c>
      <c r="Q55" s="320">
        <v>5810</v>
      </c>
      <c r="R55" s="321">
        <f aca="true" t="shared" si="28" ref="R55:R66">SUM(N55:Q55)</f>
        <v>584751</v>
      </c>
      <c r="S55" s="322">
        <f aca="true" t="shared" si="29" ref="S55:S66">R55/$R$9</f>
        <v>0.05471595520139414</v>
      </c>
      <c r="T55" s="333">
        <v>264186</v>
      </c>
      <c r="U55" s="320">
        <v>267705</v>
      </c>
      <c r="V55" s="321">
        <v>28903</v>
      </c>
      <c r="W55" s="320">
        <v>29996</v>
      </c>
      <c r="X55" s="321">
        <f aca="true" t="shared" si="30" ref="X55:X66">SUM(T55:W55)</f>
        <v>590790</v>
      </c>
      <c r="Y55" s="324">
        <f aca="true" t="shared" si="31" ref="Y55:Y66">IF(ISERROR(R55/X55-1),"         /0",IF(R55/X55&gt;5,"  *  ",(R55/X55-1)))</f>
        <v>-0.010221906261107971</v>
      </c>
    </row>
    <row r="56" spans="1:25" s="137" customFormat="1" ht="19.5" customHeight="1">
      <c r="A56" s="318" t="s">
        <v>187</v>
      </c>
      <c r="B56" s="319">
        <v>8956</v>
      </c>
      <c r="C56" s="320">
        <v>8673</v>
      </c>
      <c r="D56" s="321">
        <v>0</v>
      </c>
      <c r="E56" s="320">
        <v>0</v>
      </c>
      <c r="F56" s="321">
        <f t="shared" si="24"/>
        <v>17629</v>
      </c>
      <c r="G56" s="322">
        <f t="shared" si="25"/>
        <v>0.018282280737596537</v>
      </c>
      <c r="H56" s="319">
        <v>5735</v>
      </c>
      <c r="I56" s="320">
        <v>6078</v>
      </c>
      <c r="J56" s="321"/>
      <c r="K56" s="320"/>
      <c r="L56" s="321">
        <f t="shared" si="26"/>
        <v>11813</v>
      </c>
      <c r="M56" s="323">
        <f t="shared" si="27"/>
        <v>0.4923389486159315</v>
      </c>
      <c r="N56" s="319">
        <v>75784</v>
      </c>
      <c r="O56" s="320">
        <v>75708</v>
      </c>
      <c r="P56" s="321"/>
      <c r="Q56" s="320"/>
      <c r="R56" s="321">
        <f t="shared" si="28"/>
        <v>151492</v>
      </c>
      <c r="S56" s="322">
        <f t="shared" si="29"/>
        <v>0.014175314767088215</v>
      </c>
      <c r="T56" s="333">
        <v>62669</v>
      </c>
      <c r="U56" s="320">
        <v>63807</v>
      </c>
      <c r="V56" s="321"/>
      <c r="W56" s="320"/>
      <c r="X56" s="321">
        <f t="shared" si="30"/>
        <v>126476</v>
      </c>
      <c r="Y56" s="324">
        <f t="shared" si="31"/>
        <v>0.19779246655491955</v>
      </c>
    </row>
    <row r="57" spans="1:25" s="137" customFormat="1" ht="19.5" customHeight="1">
      <c r="A57" s="318" t="s">
        <v>183</v>
      </c>
      <c r="B57" s="319">
        <v>8829</v>
      </c>
      <c r="C57" s="320">
        <v>8264</v>
      </c>
      <c r="D57" s="321">
        <v>0</v>
      </c>
      <c r="E57" s="320">
        <v>0</v>
      </c>
      <c r="F57" s="321">
        <f aca="true" t="shared" si="32" ref="F57:F62">SUM(B57:E57)</f>
        <v>17093</v>
      </c>
      <c r="G57" s="322">
        <f aca="true" t="shared" si="33" ref="G57:G62">F57/$F$9</f>
        <v>0.017726418097891973</v>
      </c>
      <c r="H57" s="319">
        <v>8166</v>
      </c>
      <c r="I57" s="320">
        <v>8002</v>
      </c>
      <c r="J57" s="321"/>
      <c r="K57" s="320"/>
      <c r="L57" s="321">
        <f aca="true" t="shared" si="34" ref="L57:L62">SUM(H57:K57)</f>
        <v>16168</v>
      </c>
      <c r="M57" s="323">
        <f aca="true" t="shared" si="35" ref="M57:M62">IF(ISERROR(F57/L57-1),"         /0",(F57/L57-1))</f>
        <v>0.0572117763483424</v>
      </c>
      <c r="N57" s="319">
        <v>84844</v>
      </c>
      <c r="O57" s="320">
        <v>81280</v>
      </c>
      <c r="P57" s="321"/>
      <c r="Q57" s="320"/>
      <c r="R57" s="321">
        <f aca="true" t="shared" si="36" ref="R57:R62">SUM(N57:Q57)</f>
        <v>166124</v>
      </c>
      <c r="S57" s="322">
        <f aca="true" t="shared" si="37" ref="S57:S62">R57/$R$9</f>
        <v>0.015544451128559678</v>
      </c>
      <c r="T57" s="333">
        <v>73095</v>
      </c>
      <c r="U57" s="320">
        <v>69176</v>
      </c>
      <c r="V57" s="321">
        <v>94</v>
      </c>
      <c r="W57" s="320">
        <v>221</v>
      </c>
      <c r="X57" s="321">
        <f aca="true" t="shared" si="38" ref="X57:X62">SUM(T57:W57)</f>
        <v>142586</v>
      </c>
      <c r="Y57" s="324">
        <f aca="true" t="shared" si="39" ref="Y57:Y62">IF(ISERROR(R57/X57-1),"         /0",IF(R57/X57&gt;5,"  *  ",(R57/X57-1)))</f>
        <v>0.16507932055040464</v>
      </c>
    </row>
    <row r="58" spans="1:25" s="137" customFormat="1" ht="19.5" customHeight="1">
      <c r="A58" s="318" t="s">
        <v>186</v>
      </c>
      <c r="B58" s="319">
        <v>7969</v>
      </c>
      <c r="C58" s="320">
        <v>8584</v>
      </c>
      <c r="D58" s="321">
        <v>0</v>
      </c>
      <c r="E58" s="320">
        <v>0</v>
      </c>
      <c r="F58" s="321">
        <f t="shared" si="32"/>
        <v>16553</v>
      </c>
      <c r="G58" s="322">
        <f t="shared" si="33"/>
        <v>0.017166407229532898</v>
      </c>
      <c r="H58" s="319">
        <v>6668</v>
      </c>
      <c r="I58" s="320">
        <v>7645</v>
      </c>
      <c r="J58" s="321"/>
      <c r="K58" s="320"/>
      <c r="L58" s="321">
        <f t="shared" si="34"/>
        <v>14313</v>
      </c>
      <c r="M58" s="323">
        <f t="shared" si="35"/>
        <v>0.1565010829316007</v>
      </c>
      <c r="N58" s="319">
        <v>76176</v>
      </c>
      <c r="O58" s="320">
        <v>80464</v>
      </c>
      <c r="P58" s="321"/>
      <c r="Q58" s="320"/>
      <c r="R58" s="321">
        <f t="shared" si="36"/>
        <v>156640</v>
      </c>
      <c r="S58" s="322">
        <f t="shared" si="37"/>
        <v>0.014657020206457753</v>
      </c>
      <c r="T58" s="333">
        <v>73151</v>
      </c>
      <c r="U58" s="320">
        <v>77701</v>
      </c>
      <c r="V58" s="321"/>
      <c r="W58" s="320"/>
      <c r="X58" s="321">
        <f t="shared" si="38"/>
        <v>150852</v>
      </c>
      <c r="Y58" s="324">
        <f t="shared" si="39"/>
        <v>0.038368732267387795</v>
      </c>
    </row>
    <row r="59" spans="1:25" s="137" customFormat="1" ht="19.5" customHeight="1">
      <c r="A59" s="318" t="s">
        <v>177</v>
      </c>
      <c r="B59" s="319">
        <v>8368</v>
      </c>
      <c r="C59" s="320">
        <v>7849</v>
      </c>
      <c r="D59" s="321">
        <v>0</v>
      </c>
      <c r="E59" s="320">
        <v>0</v>
      </c>
      <c r="F59" s="321">
        <f t="shared" si="32"/>
        <v>16217</v>
      </c>
      <c r="G59" s="322">
        <f t="shared" si="33"/>
        <v>0.01681795602255392</v>
      </c>
      <c r="H59" s="319">
        <v>5474</v>
      </c>
      <c r="I59" s="320">
        <v>5137</v>
      </c>
      <c r="J59" s="321"/>
      <c r="K59" s="320"/>
      <c r="L59" s="321">
        <f t="shared" si="34"/>
        <v>10611</v>
      </c>
      <c r="M59" s="323">
        <f t="shared" si="35"/>
        <v>0.5283196682687776</v>
      </c>
      <c r="N59" s="319">
        <v>83029</v>
      </c>
      <c r="O59" s="320">
        <v>79810</v>
      </c>
      <c r="P59" s="321"/>
      <c r="Q59" s="320"/>
      <c r="R59" s="321">
        <f t="shared" si="36"/>
        <v>162839</v>
      </c>
      <c r="S59" s="322">
        <f t="shared" si="37"/>
        <v>0.015237069161129815</v>
      </c>
      <c r="T59" s="333">
        <v>76360</v>
      </c>
      <c r="U59" s="320">
        <v>74270</v>
      </c>
      <c r="V59" s="321"/>
      <c r="W59" s="320"/>
      <c r="X59" s="321">
        <f t="shared" si="38"/>
        <v>150630</v>
      </c>
      <c r="Y59" s="324">
        <f t="shared" si="39"/>
        <v>0.08105291110668533</v>
      </c>
    </row>
    <row r="60" spans="1:25" s="137" customFormat="1" ht="19.5" customHeight="1">
      <c r="A60" s="318" t="s">
        <v>191</v>
      </c>
      <c r="B60" s="319">
        <v>6336</v>
      </c>
      <c r="C60" s="320">
        <v>5886</v>
      </c>
      <c r="D60" s="321">
        <v>0</v>
      </c>
      <c r="E60" s="320">
        <v>0</v>
      </c>
      <c r="F60" s="321">
        <f t="shared" si="32"/>
        <v>12222</v>
      </c>
      <c r="G60" s="322">
        <f t="shared" si="33"/>
        <v>0.012674912653860393</v>
      </c>
      <c r="H60" s="319">
        <v>5997</v>
      </c>
      <c r="I60" s="320">
        <v>5548</v>
      </c>
      <c r="J60" s="321"/>
      <c r="K60" s="320"/>
      <c r="L60" s="321">
        <f t="shared" si="34"/>
        <v>11545</v>
      </c>
      <c r="M60" s="323">
        <f t="shared" si="35"/>
        <v>0.058640103941099975</v>
      </c>
      <c r="N60" s="319">
        <v>64724</v>
      </c>
      <c r="O60" s="320">
        <v>62007</v>
      </c>
      <c r="P60" s="321">
        <v>97</v>
      </c>
      <c r="Q60" s="320"/>
      <c r="R60" s="321">
        <f t="shared" si="36"/>
        <v>126828</v>
      </c>
      <c r="S60" s="322">
        <f t="shared" si="37"/>
        <v>0.011867470369922268</v>
      </c>
      <c r="T60" s="333">
        <v>58100</v>
      </c>
      <c r="U60" s="320">
        <v>59784</v>
      </c>
      <c r="V60" s="321">
        <v>461</v>
      </c>
      <c r="W60" s="320">
        <v>337</v>
      </c>
      <c r="X60" s="321">
        <f t="shared" si="38"/>
        <v>118682</v>
      </c>
      <c r="Y60" s="324">
        <f t="shared" si="39"/>
        <v>0.06863719856423045</v>
      </c>
    </row>
    <row r="61" spans="1:25" s="137" customFormat="1" ht="19.5" customHeight="1">
      <c r="A61" s="318" t="s">
        <v>188</v>
      </c>
      <c r="B61" s="319">
        <v>5862</v>
      </c>
      <c r="C61" s="320">
        <v>4672</v>
      </c>
      <c r="D61" s="321">
        <v>0</v>
      </c>
      <c r="E61" s="320">
        <v>0</v>
      </c>
      <c r="F61" s="321">
        <f t="shared" si="32"/>
        <v>10534</v>
      </c>
      <c r="G61" s="322">
        <f t="shared" si="33"/>
        <v>0.01092436016165647</v>
      </c>
      <c r="H61" s="319">
        <v>4971</v>
      </c>
      <c r="I61" s="320">
        <v>4252</v>
      </c>
      <c r="J61" s="321"/>
      <c r="K61" s="320"/>
      <c r="L61" s="321">
        <f t="shared" si="34"/>
        <v>9223</v>
      </c>
      <c r="M61" s="323">
        <f t="shared" si="35"/>
        <v>0.14214463840398994</v>
      </c>
      <c r="N61" s="319">
        <v>64242</v>
      </c>
      <c r="O61" s="320">
        <v>48377</v>
      </c>
      <c r="P61" s="321"/>
      <c r="Q61" s="320"/>
      <c r="R61" s="321">
        <f t="shared" si="36"/>
        <v>112619</v>
      </c>
      <c r="S61" s="322">
        <f t="shared" si="37"/>
        <v>0.010537914700147253</v>
      </c>
      <c r="T61" s="333">
        <v>45201</v>
      </c>
      <c r="U61" s="320">
        <v>35815</v>
      </c>
      <c r="V61" s="321"/>
      <c r="W61" s="320"/>
      <c r="X61" s="321">
        <f t="shared" si="38"/>
        <v>81016</v>
      </c>
      <c r="Y61" s="324">
        <f t="shared" si="39"/>
        <v>0.3900834403080873</v>
      </c>
    </row>
    <row r="62" spans="1:25" s="137" customFormat="1" ht="19.5" customHeight="1">
      <c r="A62" s="318" t="s">
        <v>157</v>
      </c>
      <c r="B62" s="319">
        <v>4231</v>
      </c>
      <c r="C62" s="320">
        <v>4586</v>
      </c>
      <c r="D62" s="321">
        <v>345</v>
      </c>
      <c r="E62" s="320">
        <v>174</v>
      </c>
      <c r="F62" s="321">
        <f t="shared" si="32"/>
        <v>9336</v>
      </c>
      <c r="G62" s="322">
        <f t="shared" si="33"/>
        <v>0.009681965679630226</v>
      </c>
      <c r="H62" s="319">
        <v>3753</v>
      </c>
      <c r="I62" s="320">
        <v>4111</v>
      </c>
      <c r="J62" s="321"/>
      <c r="K62" s="320"/>
      <c r="L62" s="321">
        <f t="shared" si="34"/>
        <v>7864</v>
      </c>
      <c r="M62" s="323">
        <f t="shared" si="35"/>
        <v>0.1871820956256358</v>
      </c>
      <c r="N62" s="319">
        <v>46637</v>
      </c>
      <c r="O62" s="320">
        <v>44947</v>
      </c>
      <c r="P62" s="321">
        <v>591</v>
      </c>
      <c r="Q62" s="320">
        <v>421</v>
      </c>
      <c r="R62" s="321">
        <f t="shared" si="36"/>
        <v>92596</v>
      </c>
      <c r="S62" s="322">
        <f t="shared" si="37"/>
        <v>0.008664335055140207</v>
      </c>
      <c r="T62" s="333">
        <v>39051</v>
      </c>
      <c r="U62" s="320">
        <v>43293</v>
      </c>
      <c r="V62" s="321">
        <v>690</v>
      </c>
      <c r="W62" s="320">
        <v>688</v>
      </c>
      <c r="X62" s="321">
        <f t="shared" si="38"/>
        <v>83722</v>
      </c>
      <c r="Y62" s="324">
        <f t="shared" si="39"/>
        <v>0.10599364563675029</v>
      </c>
    </row>
    <row r="63" spans="1:25" s="137" customFormat="1" ht="19.5" customHeight="1">
      <c r="A63" s="318" t="s">
        <v>199</v>
      </c>
      <c r="B63" s="319">
        <v>3239</v>
      </c>
      <c r="C63" s="320">
        <v>3426</v>
      </c>
      <c r="D63" s="321">
        <v>0</v>
      </c>
      <c r="E63" s="320">
        <v>0</v>
      </c>
      <c r="F63" s="321">
        <f t="shared" si="24"/>
        <v>6665</v>
      </c>
      <c r="G63" s="322">
        <f t="shared" si="25"/>
        <v>0.006911985995580063</v>
      </c>
      <c r="H63" s="319">
        <v>1411</v>
      </c>
      <c r="I63" s="320">
        <v>1850</v>
      </c>
      <c r="J63" s="321"/>
      <c r="K63" s="320"/>
      <c r="L63" s="321">
        <f t="shared" si="26"/>
        <v>3261</v>
      </c>
      <c r="M63" s="323">
        <f t="shared" si="27"/>
        <v>1.0438515792701626</v>
      </c>
      <c r="N63" s="319">
        <v>23875</v>
      </c>
      <c r="O63" s="320">
        <v>27455</v>
      </c>
      <c r="P63" s="321"/>
      <c r="Q63" s="320"/>
      <c r="R63" s="321">
        <f t="shared" si="28"/>
        <v>51330</v>
      </c>
      <c r="S63" s="322">
        <f t="shared" si="29"/>
        <v>0.004803018687420049</v>
      </c>
      <c r="T63" s="333">
        <v>15768</v>
      </c>
      <c r="U63" s="320">
        <v>18853</v>
      </c>
      <c r="V63" s="321"/>
      <c r="W63" s="320"/>
      <c r="X63" s="321">
        <f t="shared" si="30"/>
        <v>34621</v>
      </c>
      <c r="Y63" s="324">
        <f t="shared" si="31"/>
        <v>0.4826261517576038</v>
      </c>
    </row>
    <row r="64" spans="1:25" s="137" customFormat="1" ht="19.5" customHeight="1">
      <c r="A64" s="318" t="s">
        <v>158</v>
      </c>
      <c r="B64" s="319">
        <v>3149</v>
      </c>
      <c r="C64" s="320">
        <v>3057</v>
      </c>
      <c r="D64" s="321">
        <v>0</v>
      </c>
      <c r="E64" s="320">
        <v>0</v>
      </c>
      <c r="F64" s="321">
        <f t="shared" si="24"/>
        <v>6206</v>
      </c>
      <c r="G64" s="322">
        <f t="shared" si="25"/>
        <v>0.006435976757474849</v>
      </c>
      <c r="H64" s="319">
        <v>5251</v>
      </c>
      <c r="I64" s="320">
        <v>4823</v>
      </c>
      <c r="J64" s="321"/>
      <c r="K64" s="320"/>
      <c r="L64" s="321">
        <f t="shared" si="26"/>
        <v>10074</v>
      </c>
      <c r="M64" s="323">
        <f t="shared" si="27"/>
        <v>-0.3839587055787175</v>
      </c>
      <c r="N64" s="319">
        <v>49018</v>
      </c>
      <c r="O64" s="320">
        <v>48853</v>
      </c>
      <c r="P64" s="321"/>
      <c r="Q64" s="320"/>
      <c r="R64" s="321">
        <f t="shared" si="28"/>
        <v>97871</v>
      </c>
      <c r="S64" s="322">
        <f t="shared" si="29"/>
        <v>0.009157924059156197</v>
      </c>
      <c r="T64" s="333">
        <v>58468</v>
      </c>
      <c r="U64" s="320">
        <v>57790</v>
      </c>
      <c r="V64" s="321"/>
      <c r="W64" s="320"/>
      <c r="X64" s="321">
        <f t="shared" si="30"/>
        <v>116258</v>
      </c>
      <c r="Y64" s="324">
        <f t="shared" si="31"/>
        <v>-0.15815685802267376</v>
      </c>
    </row>
    <row r="65" spans="1:25" s="137" customFormat="1" ht="19.5" customHeight="1">
      <c r="A65" s="318" t="s">
        <v>206</v>
      </c>
      <c r="B65" s="319">
        <v>365</v>
      </c>
      <c r="C65" s="320">
        <v>389</v>
      </c>
      <c r="D65" s="321">
        <v>0</v>
      </c>
      <c r="E65" s="320">
        <v>0</v>
      </c>
      <c r="F65" s="321">
        <f t="shared" si="24"/>
        <v>754</v>
      </c>
      <c r="G65" s="322">
        <f t="shared" si="25"/>
        <v>0.0007819411013754489</v>
      </c>
      <c r="H65" s="319">
        <v>175</v>
      </c>
      <c r="I65" s="320">
        <v>210</v>
      </c>
      <c r="J65" s="321"/>
      <c r="K65" s="320"/>
      <c r="L65" s="321">
        <f t="shared" si="26"/>
        <v>385</v>
      </c>
      <c r="M65" s="323">
        <f t="shared" si="27"/>
        <v>0.9584415584415584</v>
      </c>
      <c r="N65" s="319">
        <v>3359</v>
      </c>
      <c r="O65" s="320">
        <v>3098</v>
      </c>
      <c r="P65" s="321"/>
      <c r="Q65" s="320"/>
      <c r="R65" s="321">
        <f t="shared" si="28"/>
        <v>6457</v>
      </c>
      <c r="S65" s="322">
        <f t="shared" si="29"/>
        <v>0.0006041903694656392</v>
      </c>
      <c r="T65" s="333">
        <v>1445</v>
      </c>
      <c r="U65" s="320">
        <v>1323</v>
      </c>
      <c r="V65" s="321"/>
      <c r="W65" s="320"/>
      <c r="X65" s="321">
        <f t="shared" si="30"/>
        <v>2768</v>
      </c>
      <c r="Y65" s="324">
        <f t="shared" si="31"/>
        <v>1.3327312138728322</v>
      </c>
    </row>
    <row r="66" spans="1:25" s="137" customFormat="1" ht="19.5" customHeight="1" thickBot="1">
      <c r="A66" s="325" t="s">
        <v>170</v>
      </c>
      <c r="B66" s="326">
        <v>231</v>
      </c>
      <c r="C66" s="327">
        <v>213</v>
      </c>
      <c r="D66" s="328">
        <v>102</v>
      </c>
      <c r="E66" s="327">
        <v>89</v>
      </c>
      <c r="F66" s="328">
        <f t="shared" si="24"/>
        <v>635</v>
      </c>
      <c r="G66" s="329">
        <f t="shared" si="25"/>
        <v>0.0006585312989037269</v>
      </c>
      <c r="H66" s="326">
        <v>258</v>
      </c>
      <c r="I66" s="327">
        <v>326</v>
      </c>
      <c r="J66" s="328">
        <v>12</v>
      </c>
      <c r="K66" s="327">
        <v>7</v>
      </c>
      <c r="L66" s="328">
        <f t="shared" si="26"/>
        <v>603</v>
      </c>
      <c r="M66" s="330">
        <f t="shared" si="27"/>
        <v>0.05306799336650081</v>
      </c>
      <c r="N66" s="326">
        <v>2624</v>
      </c>
      <c r="O66" s="327">
        <v>2861</v>
      </c>
      <c r="P66" s="328">
        <v>649</v>
      </c>
      <c r="Q66" s="327">
        <v>587</v>
      </c>
      <c r="R66" s="328">
        <f t="shared" si="28"/>
        <v>6721</v>
      </c>
      <c r="S66" s="329">
        <f t="shared" si="29"/>
        <v>0.0006288932125102308</v>
      </c>
      <c r="T66" s="334">
        <v>2380</v>
      </c>
      <c r="U66" s="327">
        <v>1855</v>
      </c>
      <c r="V66" s="328">
        <v>316</v>
      </c>
      <c r="W66" s="327">
        <v>331</v>
      </c>
      <c r="X66" s="328">
        <f t="shared" si="30"/>
        <v>4882</v>
      </c>
      <c r="Y66" s="331">
        <f t="shared" si="31"/>
        <v>0.37668988119623115</v>
      </c>
    </row>
    <row r="67" spans="1:25" s="174" customFormat="1" ht="19.5" customHeight="1">
      <c r="A67" s="183" t="s">
        <v>52</v>
      </c>
      <c r="B67" s="180">
        <f>SUM(B68:B76)</f>
        <v>10348</v>
      </c>
      <c r="C67" s="179">
        <f>SUM(C68:C76)</f>
        <v>10139</v>
      </c>
      <c r="D67" s="178">
        <f>SUM(D68:D76)</f>
        <v>21</v>
      </c>
      <c r="E67" s="179">
        <f>SUM(E68:E76)</f>
        <v>53</v>
      </c>
      <c r="F67" s="178">
        <f aca="true" t="shared" si="40" ref="F67:F77">SUM(B67:E67)</f>
        <v>20561</v>
      </c>
      <c r="G67" s="181">
        <f aca="true" t="shared" si="41" ref="G67:G77">F67/$F$9</f>
        <v>0.021322932341353587</v>
      </c>
      <c r="H67" s="180">
        <f>SUM(H68:H76)</f>
        <v>9114</v>
      </c>
      <c r="I67" s="179">
        <f>SUM(I68:I76)</f>
        <v>9857</v>
      </c>
      <c r="J67" s="178">
        <f>SUM(J68:J76)</f>
        <v>21</v>
      </c>
      <c r="K67" s="179">
        <f>SUM(K68:K76)</f>
        <v>31</v>
      </c>
      <c r="L67" s="178">
        <f aca="true" t="shared" si="42" ref="L67:L77">SUM(H67:K67)</f>
        <v>19023</v>
      </c>
      <c r="M67" s="182">
        <f aca="true" t="shared" si="43" ref="M67:M77">IF(ISERROR(F67/L67-1),"         /0",(F67/L67-1))</f>
        <v>0.08084949797613405</v>
      </c>
      <c r="N67" s="180">
        <f>SUM(N68:N76)</f>
        <v>125061</v>
      </c>
      <c r="O67" s="179">
        <f>SUM(O68:O76)</f>
        <v>125108</v>
      </c>
      <c r="P67" s="178">
        <f>SUM(P68:P76)</f>
        <v>806</v>
      </c>
      <c r="Q67" s="179">
        <f>SUM(Q68:Q76)</f>
        <v>828</v>
      </c>
      <c r="R67" s="178">
        <f aca="true" t="shared" si="44" ref="R67:R77">SUM(N67:Q67)</f>
        <v>251803</v>
      </c>
      <c r="S67" s="181">
        <f aca="true" t="shared" si="45" ref="S67:S77">R67/$R$9</f>
        <v>0.023561552981656547</v>
      </c>
      <c r="T67" s="180">
        <f>SUM(T68:T76)</f>
        <v>114259</v>
      </c>
      <c r="U67" s="179">
        <f>SUM(U68:U76)</f>
        <v>115505</v>
      </c>
      <c r="V67" s="178">
        <f>SUM(V68:V76)</f>
        <v>469</v>
      </c>
      <c r="W67" s="179">
        <f>SUM(W68:W76)</f>
        <v>608</v>
      </c>
      <c r="X67" s="178">
        <f aca="true" t="shared" si="46" ref="X67:X77">SUM(T67:W67)</f>
        <v>230841</v>
      </c>
      <c r="Y67" s="175">
        <f aca="true" t="shared" si="47" ref="Y67:Y77">IF(ISERROR(R67/X67-1),"         /0",IF(R67/X67&gt;5,"  *  ",(R67/X67-1)))</f>
        <v>0.09080709232761941</v>
      </c>
    </row>
    <row r="68" spans="1:25" ht="19.5" customHeight="1">
      <c r="A68" s="311" t="s">
        <v>156</v>
      </c>
      <c r="B68" s="312">
        <v>6441</v>
      </c>
      <c r="C68" s="313">
        <v>6310</v>
      </c>
      <c r="D68" s="314">
        <v>0</v>
      </c>
      <c r="E68" s="313">
        <v>0</v>
      </c>
      <c r="F68" s="314">
        <f t="shared" si="40"/>
        <v>12751</v>
      </c>
      <c r="G68" s="315">
        <f t="shared" si="41"/>
        <v>0.01322351589341956</v>
      </c>
      <c r="H68" s="312">
        <v>5528</v>
      </c>
      <c r="I68" s="313">
        <v>5963</v>
      </c>
      <c r="J68" s="314">
        <v>12</v>
      </c>
      <c r="K68" s="313">
        <v>0</v>
      </c>
      <c r="L68" s="314">
        <f t="shared" si="42"/>
        <v>11503</v>
      </c>
      <c r="M68" s="316">
        <f t="shared" si="43"/>
        <v>0.10849343649482734</v>
      </c>
      <c r="N68" s="312">
        <v>61393</v>
      </c>
      <c r="O68" s="313">
        <v>59857</v>
      </c>
      <c r="P68" s="314">
        <v>14</v>
      </c>
      <c r="Q68" s="313">
        <v>0</v>
      </c>
      <c r="R68" s="314">
        <f t="shared" si="44"/>
        <v>121264</v>
      </c>
      <c r="S68" s="315">
        <f t="shared" si="45"/>
        <v>0.011346839238482464</v>
      </c>
      <c r="T68" s="332">
        <v>52478</v>
      </c>
      <c r="U68" s="313">
        <v>53163</v>
      </c>
      <c r="V68" s="314">
        <v>288</v>
      </c>
      <c r="W68" s="313">
        <v>386</v>
      </c>
      <c r="X68" s="314">
        <f t="shared" si="46"/>
        <v>106315</v>
      </c>
      <c r="Y68" s="317">
        <f t="shared" si="47"/>
        <v>0.14061045007759954</v>
      </c>
    </row>
    <row r="69" spans="1:25" ht="19.5" customHeight="1">
      <c r="A69" s="318" t="s">
        <v>157</v>
      </c>
      <c r="B69" s="319">
        <v>1095</v>
      </c>
      <c r="C69" s="320">
        <v>1052</v>
      </c>
      <c r="D69" s="321">
        <v>0</v>
      </c>
      <c r="E69" s="320">
        <v>0</v>
      </c>
      <c r="F69" s="321">
        <f t="shared" si="40"/>
        <v>2147</v>
      </c>
      <c r="G69" s="322">
        <f t="shared" si="41"/>
        <v>0.0022265617303091362</v>
      </c>
      <c r="H69" s="319">
        <v>663</v>
      </c>
      <c r="I69" s="320">
        <v>736</v>
      </c>
      <c r="J69" s="321"/>
      <c r="K69" s="320"/>
      <c r="L69" s="321">
        <f t="shared" si="42"/>
        <v>1399</v>
      </c>
      <c r="M69" s="323">
        <f t="shared" si="43"/>
        <v>0.5346676197283775</v>
      </c>
      <c r="N69" s="319">
        <v>12921</v>
      </c>
      <c r="O69" s="320">
        <v>12493</v>
      </c>
      <c r="P69" s="321">
        <v>398</v>
      </c>
      <c r="Q69" s="320">
        <v>409</v>
      </c>
      <c r="R69" s="321">
        <f t="shared" si="44"/>
        <v>26221</v>
      </c>
      <c r="S69" s="322">
        <f t="shared" si="45"/>
        <v>0.0024535350283039375</v>
      </c>
      <c r="T69" s="333">
        <v>10079</v>
      </c>
      <c r="U69" s="320">
        <v>10083</v>
      </c>
      <c r="V69" s="321"/>
      <c r="W69" s="320"/>
      <c r="X69" s="321">
        <f t="shared" si="46"/>
        <v>20162</v>
      </c>
      <c r="Y69" s="324">
        <f t="shared" si="47"/>
        <v>0.300515821843071</v>
      </c>
    </row>
    <row r="70" spans="1:25" ht="19.5" customHeight="1">
      <c r="A70" s="318" t="s">
        <v>204</v>
      </c>
      <c r="B70" s="319">
        <v>789</v>
      </c>
      <c r="C70" s="320">
        <v>564</v>
      </c>
      <c r="D70" s="321">
        <v>0</v>
      </c>
      <c r="E70" s="320">
        <v>0</v>
      </c>
      <c r="F70" s="321">
        <f t="shared" si="40"/>
        <v>1353</v>
      </c>
      <c r="G70" s="322">
        <f t="shared" si="41"/>
        <v>0.0014031383423885708</v>
      </c>
      <c r="H70" s="319">
        <v>905</v>
      </c>
      <c r="I70" s="320">
        <v>1006</v>
      </c>
      <c r="J70" s="321"/>
      <c r="K70" s="320"/>
      <c r="L70" s="321">
        <f t="shared" si="42"/>
        <v>1911</v>
      </c>
      <c r="M70" s="323">
        <f t="shared" si="43"/>
        <v>-0.29199372056514916</v>
      </c>
      <c r="N70" s="319">
        <v>9975</v>
      </c>
      <c r="O70" s="320">
        <v>9961</v>
      </c>
      <c r="P70" s="321"/>
      <c r="Q70" s="320"/>
      <c r="R70" s="321">
        <f t="shared" si="44"/>
        <v>19936</v>
      </c>
      <c r="S70" s="322">
        <f t="shared" si="45"/>
        <v>0.0018654389353673505</v>
      </c>
      <c r="T70" s="333">
        <v>10707</v>
      </c>
      <c r="U70" s="320">
        <v>10848</v>
      </c>
      <c r="V70" s="321"/>
      <c r="W70" s="320"/>
      <c r="X70" s="321">
        <f t="shared" si="46"/>
        <v>21555</v>
      </c>
      <c r="Y70" s="324">
        <f t="shared" si="47"/>
        <v>-0.07511018325214569</v>
      </c>
    </row>
    <row r="71" spans="1:25" ht="19.5" customHeight="1">
      <c r="A71" s="318" t="s">
        <v>177</v>
      </c>
      <c r="B71" s="319">
        <v>592</v>
      </c>
      <c r="C71" s="320">
        <v>652</v>
      </c>
      <c r="D71" s="321">
        <v>0</v>
      </c>
      <c r="E71" s="320">
        <v>0</v>
      </c>
      <c r="F71" s="321">
        <f t="shared" si="40"/>
        <v>1244</v>
      </c>
      <c r="G71" s="322">
        <f t="shared" si="41"/>
        <v>0.001290099111553128</v>
      </c>
      <c r="H71" s="319">
        <v>1104</v>
      </c>
      <c r="I71" s="320">
        <v>1049</v>
      </c>
      <c r="J71" s="321"/>
      <c r="K71" s="320"/>
      <c r="L71" s="321">
        <f t="shared" si="42"/>
        <v>2153</v>
      </c>
      <c r="M71" s="323">
        <f t="shared" si="43"/>
        <v>-0.4222015791918253</v>
      </c>
      <c r="N71" s="319">
        <v>23115</v>
      </c>
      <c r="O71" s="320">
        <v>22795</v>
      </c>
      <c r="P71" s="321"/>
      <c r="Q71" s="320"/>
      <c r="R71" s="321">
        <f t="shared" si="44"/>
        <v>45910</v>
      </c>
      <c r="S71" s="322">
        <f t="shared" si="45"/>
        <v>0.0042958618340045674</v>
      </c>
      <c r="T71" s="333">
        <v>28360</v>
      </c>
      <c r="U71" s="320">
        <v>27898</v>
      </c>
      <c r="V71" s="321"/>
      <c r="W71" s="320"/>
      <c r="X71" s="321">
        <f t="shared" si="46"/>
        <v>56258</v>
      </c>
      <c r="Y71" s="324">
        <f t="shared" si="47"/>
        <v>-0.18393828433289483</v>
      </c>
    </row>
    <row r="72" spans="1:25" ht="19.5" customHeight="1">
      <c r="A72" s="318" t="s">
        <v>162</v>
      </c>
      <c r="B72" s="319">
        <v>507</v>
      </c>
      <c r="C72" s="320">
        <v>591</v>
      </c>
      <c r="D72" s="321">
        <v>0</v>
      </c>
      <c r="E72" s="320">
        <v>0</v>
      </c>
      <c r="F72" s="321">
        <f t="shared" si="40"/>
        <v>1098</v>
      </c>
      <c r="G72" s="322">
        <f t="shared" si="41"/>
        <v>0.0011386887656634522</v>
      </c>
      <c r="H72" s="319">
        <v>247</v>
      </c>
      <c r="I72" s="320">
        <v>197</v>
      </c>
      <c r="J72" s="321"/>
      <c r="K72" s="320"/>
      <c r="L72" s="321">
        <f t="shared" si="42"/>
        <v>444</v>
      </c>
      <c r="M72" s="323">
        <f t="shared" si="43"/>
        <v>1.4729729729729728</v>
      </c>
      <c r="N72" s="319">
        <v>7248</v>
      </c>
      <c r="O72" s="320">
        <v>7938</v>
      </c>
      <c r="P72" s="321"/>
      <c r="Q72" s="320"/>
      <c r="R72" s="321">
        <f t="shared" si="44"/>
        <v>15186</v>
      </c>
      <c r="S72" s="322">
        <f t="shared" si="45"/>
        <v>0.0014209749033150373</v>
      </c>
      <c r="T72" s="333">
        <v>4364</v>
      </c>
      <c r="U72" s="320">
        <v>4210</v>
      </c>
      <c r="V72" s="321"/>
      <c r="W72" s="320"/>
      <c r="X72" s="321">
        <f t="shared" si="46"/>
        <v>8574</v>
      </c>
      <c r="Y72" s="324">
        <f t="shared" si="47"/>
        <v>0.7711686494051784</v>
      </c>
    </row>
    <row r="73" spans="1:25" ht="19.5" customHeight="1">
      <c r="A73" s="318" t="s">
        <v>188</v>
      </c>
      <c r="B73" s="319">
        <v>268</v>
      </c>
      <c r="C73" s="320">
        <v>255</v>
      </c>
      <c r="D73" s="321">
        <v>0</v>
      </c>
      <c r="E73" s="320">
        <v>0</v>
      </c>
      <c r="F73" s="321">
        <f t="shared" si="40"/>
        <v>523</v>
      </c>
      <c r="G73" s="322">
        <f t="shared" si="41"/>
        <v>0.0005423808965774003</v>
      </c>
      <c r="H73" s="319">
        <v>162</v>
      </c>
      <c r="I73" s="320">
        <v>289</v>
      </c>
      <c r="J73" s="321"/>
      <c r="K73" s="320"/>
      <c r="L73" s="321">
        <f t="shared" si="42"/>
        <v>451</v>
      </c>
      <c r="M73" s="323">
        <f t="shared" si="43"/>
        <v>0.15964523281596454</v>
      </c>
      <c r="N73" s="319">
        <v>2091</v>
      </c>
      <c r="O73" s="320">
        <v>3060</v>
      </c>
      <c r="P73" s="321"/>
      <c r="Q73" s="320"/>
      <c r="R73" s="321">
        <f t="shared" si="44"/>
        <v>5151</v>
      </c>
      <c r="S73" s="322">
        <f t="shared" si="45"/>
        <v>0.00048198615349504524</v>
      </c>
      <c r="T73" s="333">
        <v>2307</v>
      </c>
      <c r="U73" s="320">
        <v>3228</v>
      </c>
      <c r="V73" s="321"/>
      <c r="W73" s="320"/>
      <c r="X73" s="321">
        <f t="shared" si="46"/>
        <v>5535</v>
      </c>
      <c r="Y73" s="324">
        <f t="shared" si="47"/>
        <v>-0.06937669376693767</v>
      </c>
    </row>
    <row r="74" spans="1:25" ht="19.5" customHeight="1">
      <c r="A74" s="318" t="s">
        <v>183</v>
      </c>
      <c r="B74" s="319">
        <v>223</v>
      </c>
      <c r="C74" s="320">
        <v>279</v>
      </c>
      <c r="D74" s="321">
        <v>0</v>
      </c>
      <c r="E74" s="320">
        <v>0</v>
      </c>
      <c r="F74" s="321">
        <f t="shared" si="40"/>
        <v>502</v>
      </c>
      <c r="G74" s="322">
        <f t="shared" si="41"/>
        <v>0.000520602696141214</v>
      </c>
      <c r="H74" s="319">
        <v>45</v>
      </c>
      <c r="I74" s="320">
        <v>28</v>
      </c>
      <c r="J74" s="321"/>
      <c r="K74" s="320"/>
      <c r="L74" s="321">
        <f t="shared" si="42"/>
        <v>73</v>
      </c>
      <c r="M74" s="323">
        <f t="shared" si="43"/>
        <v>5.876712328767123</v>
      </c>
      <c r="N74" s="319">
        <v>1964</v>
      </c>
      <c r="O74" s="320">
        <v>2433</v>
      </c>
      <c r="P74" s="321"/>
      <c r="Q74" s="320"/>
      <c r="R74" s="321">
        <f t="shared" si="44"/>
        <v>4397</v>
      </c>
      <c r="S74" s="322">
        <f t="shared" si="45"/>
        <v>0.0004114333366176886</v>
      </c>
      <c r="T74" s="333">
        <v>1829</v>
      </c>
      <c r="U74" s="320">
        <v>1488</v>
      </c>
      <c r="V74" s="321"/>
      <c r="W74" s="320"/>
      <c r="X74" s="321">
        <f t="shared" si="46"/>
        <v>3317</v>
      </c>
      <c r="Y74" s="324">
        <f t="shared" si="47"/>
        <v>0.3255954175459752</v>
      </c>
    </row>
    <row r="75" spans="1:25" ht="19.5" customHeight="1">
      <c r="A75" s="318" t="s">
        <v>207</v>
      </c>
      <c r="B75" s="319">
        <v>213</v>
      </c>
      <c r="C75" s="320">
        <v>235</v>
      </c>
      <c r="D75" s="321">
        <v>0</v>
      </c>
      <c r="E75" s="320">
        <v>0</v>
      </c>
      <c r="F75" s="321">
        <f t="shared" si="40"/>
        <v>448</v>
      </c>
      <c r="G75" s="322">
        <f t="shared" si="41"/>
        <v>0.0004646016093053065</v>
      </c>
      <c r="H75" s="319">
        <v>160</v>
      </c>
      <c r="I75" s="320">
        <v>211</v>
      </c>
      <c r="J75" s="321"/>
      <c r="K75" s="320"/>
      <c r="L75" s="321">
        <f t="shared" si="42"/>
        <v>371</v>
      </c>
      <c r="M75" s="323">
        <f t="shared" si="43"/>
        <v>0.2075471698113207</v>
      </c>
      <c r="N75" s="319">
        <v>2634</v>
      </c>
      <c r="O75" s="320">
        <v>2942</v>
      </c>
      <c r="P75" s="321">
        <v>0</v>
      </c>
      <c r="Q75" s="320">
        <v>0</v>
      </c>
      <c r="R75" s="321">
        <f t="shared" si="44"/>
        <v>5576</v>
      </c>
      <c r="S75" s="322">
        <f t="shared" si="45"/>
        <v>0.0005217539879418311</v>
      </c>
      <c r="T75" s="333">
        <v>2182</v>
      </c>
      <c r="U75" s="320">
        <v>2476</v>
      </c>
      <c r="V75" s="321"/>
      <c r="W75" s="320"/>
      <c r="X75" s="321">
        <f t="shared" si="46"/>
        <v>4658</v>
      </c>
      <c r="Y75" s="324">
        <f t="shared" si="47"/>
        <v>0.197080291970803</v>
      </c>
    </row>
    <row r="76" spans="1:25" ht="18.75" customHeight="1" thickBot="1">
      <c r="A76" s="318" t="s">
        <v>170</v>
      </c>
      <c r="B76" s="319">
        <v>220</v>
      </c>
      <c r="C76" s="320">
        <v>201</v>
      </c>
      <c r="D76" s="321">
        <v>21</v>
      </c>
      <c r="E76" s="320">
        <v>53</v>
      </c>
      <c r="F76" s="321">
        <f t="shared" si="40"/>
        <v>495</v>
      </c>
      <c r="G76" s="322">
        <f t="shared" si="41"/>
        <v>0.0005133432959958185</v>
      </c>
      <c r="H76" s="319">
        <v>300</v>
      </c>
      <c r="I76" s="320">
        <v>378</v>
      </c>
      <c r="J76" s="321">
        <v>9</v>
      </c>
      <c r="K76" s="320">
        <v>31</v>
      </c>
      <c r="L76" s="321">
        <f t="shared" si="42"/>
        <v>718</v>
      </c>
      <c r="M76" s="323">
        <f t="shared" si="43"/>
        <v>-0.31058495821727017</v>
      </c>
      <c r="N76" s="319">
        <v>3720</v>
      </c>
      <c r="O76" s="320">
        <v>3629</v>
      </c>
      <c r="P76" s="321">
        <v>394</v>
      </c>
      <c r="Q76" s="320">
        <v>419</v>
      </c>
      <c r="R76" s="321">
        <f t="shared" si="44"/>
        <v>8162</v>
      </c>
      <c r="S76" s="322">
        <f t="shared" si="45"/>
        <v>0.0007637295641286274</v>
      </c>
      <c r="T76" s="333">
        <v>1953</v>
      </c>
      <c r="U76" s="320">
        <v>2111</v>
      </c>
      <c r="V76" s="321">
        <v>181</v>
      </c>
      <c r="W76" s="320">
        <v>222</v>
      </c>
      <c r="X76" s="321">
        <f t="shared" si="46"/>
        <v>4467</v>
      </c>
      <c r="Y76" s="324">
        <f t="shared" si="47"/>
        <v>0.8271770763375867</v>
      </c>
    </row>
    <row r="77" spans="1:25" s="137" customFormat="1" ht="19.5" customHeight="1" thickBot="1">
      <c r="A77" s="173" t="s">
        <v>51</v>
      </c>
      <c r="B77" s="170">
        <v>2494</v>
      </c>
      <c r="C77" s="169">
        <v>2100</v>
      </c>
      <c r="D77" s="168">
        <v>0</v>
      </c>
      <c r="E77" s="169">
        <v>0</v>
      </c>
      <c r="F77" s="168">
        <f t="shared" si="40"/>
        <v>4594</v>
      </c>
      <c r="G77" s="171">
        <f t="shared" si="41"/>
        <v>0.0047642406097066475</v>
      </c>
      <c r="H77" s="170">
        <v>3222</v>
      </c>
      <c r="I77" s="169">
        <v>3504</v>
      </c>
      <c r="J77" s="168">
        <v>0</v>
      </c>
      <c r="K77" s="169">
        <v>0</v>
      </c>
      <c r="L77" s="168">
        <f t="shared" si="42"/>
        <v>6726</v>
      </c>
      <c r="M77" s="172">
        <f t="shared" si="43"/>
        <v>-0.31697888789771034</v>
      </c>
      <c r="N77" s="170">
        <v>36481</v>
      </c>
      <c r="O77" s="169">
        <v>31030</v>
      </c>
      <c r="P77" s="168">
        <v>4382</v>
      </c>
      <c r="Q77" s="169">
        <v>9</v>
      </c>
      <c r="R77" s="168">
        <f t="shared" si="44"/>
        <v>71902</v>
      </c>
      <c r="S77" s="171">
        <f t="shared" si="45"/>
        <v>0.0067279690173948255</v>
      </c>
      <c r="T77" s="170">
        <v>28449</v>
      </c>
      <c r="U77" s="169">
        <v>20820</v>
      </c>
      <c r="V77" s="168">
        <v>17</v>
      </c>
      <c r="W77" s="169">
        <v>9</v>
      </c>
      <c r="X77" s="168">
        <f t="shared" si="46"/>
        <v>49295</v>
      </c>
      <c r="Y77" s="165">
        <f t="shared" si="47"/>
        <v>0.45860634952834967</v>
      </c>
    </row>
    <row r="78" ht="7.5" customHeight="1" thickTop="1">
      <c r="A78" s="105"/>
    </row>
    <row r="79" ht="12.75">
      <c r="A79" s="105" t="s">
        <v>62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8:Y65536 M78:M65536 Y3 M3">
    <cfRule type="cellIs" priority="3" dxfId="96" operator="lessThan" stopIfTrue="1">
      <formula>0</formula>
    </cfRule>
  </conditionalFormatting>
  <conditionalFormatting sqref="Y9:Y77 M9:M77">
    <cfRule type="cellIs" priority="4" dxfId="96" operator="lessThan" stopIfTrue="1">
      <formula>0</formula>
    </cfRule>
    <cfRule type="cellIs" priority="5" dxfId="98" operator="greaterThanOrEqual" stopIfTrue="1">
      <formula>0</formula>
    </cfRule>
  </conditionalFormatting>
  <conditionalFormatting sqref="M5 Y5 Y7:Y8 M7:M8">
    <cfRule type="cellIs" priority="2" dxfId="96" operator="lessThan" stopIfTrue="1">
      <formula>0</formula>
    </cfRule>
  </conditionalFormatting>
  <conditionalFormatting sqref="M6 Y6">
    <cfRule type="cellIs" priority="1" dxfId="96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1">
      <selection activeCell="T58" sqref="T58:W58"/>
    </sheetView>
  </sheetViews>
  <sheetFormatPr defaultColWidth="8.00390625" defaultRowHeight="15"/>
  <cols>
    <col min="1" max="1" width="18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7109375" style="112" bestFit="1" customWidth="1"/>
    <col min="7" max="7" width="10.7109375" style="112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28125" style="112" customWidth="1"/>
    <col min="13" max="13" width="10.140625" style="112" customWidth="1"/>
    <col min="14" max="14" width="10.7109375" style="112" customWidth="1"/>
    <col min="15" max="15" width="11.7109375" style="112" customWidth="1"/>
    <col min="16" max="16" width="8.7109375" style="112" customWidth="1"/>
    <col min="17" max="17" width="9.28125" style="112" customWidth="1"/>
    <col min="18" max="18" width="9.8515625" style="112" bestFit="1" customWidth="1"/>
    <col min="19" max="19" width="9.7109375" style="112" customWidth="1"/>
    <col min="20" max="21" width="10.140625" style="112" customWidth="1"/>
    <col min="22" max="22" width="8.7109375" style="112" bestFit="1" customWidth="1"/>
    <col min="23" max="23" width="9.00390625" style="112" customWidth="1"/>
    <col min="24" max="24" width="9.8515625" style="112" bestFit="1" customWidth="1"/>
    <col min="25" max="25" width="9.8515625" style="112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653" t="s">
        <v>65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5"/>
    </row>
    <row r="4" spans="1:25" ht="21" customHeight="1" thickBot="1">
      <c r="A4" s="662" t="s">
        <v>42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4"/>
    </row>
    <row r="5" spans="1:25" s="164" customFormat="1" ht="15.75" customHeight="1" thickBot="1" thickTop="1">
      <c r="A5" s="672" t="s">
        <v>57</v>
      </c>
      <c r="B5" s="646" t="s">
        <v>34</v>
      </c>
      <c r="C5" s="647"/>
      <c r="D5" s="647"/>
      <c r="E5" s="647"/>
      <c r="F5" s="647"/>
      <c r="G5" s="647"/>
      <c r="H5" s="647"/>
      <c r="I5" s="647"/>
      <c r="J5" s="648"/>
      <c r="K5" s="648"/>
      <c r="L5" s="648"/>
      <c r="M5" s="649"/>
      <c r="N5" s="646" t="s">
        <v>33</v>
      </c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50"/>
    </row>
    <row r="6" spans="1:25" s="125" customFormat="1" ht="26.25" customHeight="1" thickBot="1">
      <c r="A6" s="673"/>
      <c r="B6" s="638" t="s">
        <v>152</v>
      </c>
      <c r="C6" s="639"/>
      <c r="D6" s="639"/>
      <c r="E6" s="639"/>
      <c r="F6" s="639"/>
      <c r="G6" s="643" t="s">
        <v>32</v>
      </c>
      <c r="H6" s="638" t="s">
        <v>153</v>
      </c>
      <c r="I6" s="639"/>
      <c r="J6" s="639"/>
      <c r="K6" s="639"/>
      <c r="L6" s="639"/>
      <c r="M6" s="640" t="s">
        <v>31</v>
      </c>
      <c r="N6" s="638" t="s">
        <v>154</v>
      </c>
      <c r="O6" s="639"/>
      <c r="P6" s="639"/>
      <c r="Q6" s="639"/>
      <c r="R6" s="639"/>
      <c r="S6" s="643" t="s">
        <v>32</v>
      </c>
      <c r="T6" s="638" t="s">
        <v>155</v>
      </c>
      <c r="U6" s="639"/>
      <c r="V6" s="639"/>
      <c r="W6" s="639"/>
      <c r="X6" s="639"/>
      <c r="Y6" s="656" t="s">
        <v>31</v>
      </c>
    </row>
    <row r="7" spans="1:25" s="125" customFormat="1" ht="26.25" customHeight="1">
      <c r="A7" s="674"/>
      <c r="B7" s="609" t="s">
        <v>20</v>
      </c>
      <c r="C7" s="601"/>
      <c r="D7" s="600" t="s">
        <v>19</v>
      </c>
      <c r="E7" s="601"/>
      <c r="F7" s="671" t="s">
        <v>15</v>
      </c>
      <c r="G7" s="644"/>
      <c r="H7" s="609" t="s">
        <v>20</v>
      </c>
      <c r="I7" s="601"/>
      <c r="J7" s="600" t="s">
        <v>19</v>
      </c>
      <c r="K7" s="601"/>
      <c r="L7" s="671" t="s">
        <v>15</v>
      </c>
      <c r="M7" s="641"/>
      <c r="N7" s="609" t="s">
        <v>20</v>
      </c>
      <c r="O7" s="601"/>
      <c r="P7" s="600" t="s">
        <v>19</v>
      </c>
      <c r="Q7" s="601"/>
      <c r="R7" s="671" t="s">
        <v>15</v>
      </c>
      <c r="S7" s="644"/>
      <c r="T7" s="609" t="s">
        <v>20</v>
      </c>
      <c r="U7" s="601"/>
      <c r="V7" s="600" t="s">
        <v>19</v>
      </c>
      <c r="W7" s="601"/>
      <c r="X7" s="671" t="s">
        <v>15</v>
      </c>
      <c r="Y7" s="657"/>
    </row>
    <row r="8" spans="1:25" s="160" customFormat="1" ht="14.25" thickBot="1">
      <c r="A8" s="675"/>
      <c r="B8" s="163" t="s">
        <v>29</v>
      </c>
      <c r="C8" s="161" t="s">
        <v>28</v>
      </c>
      <c r="D8" s="162" t="s">
        <v>29</v>
      </c>
      <c r="E8" s="161" t="s">
        <v>28</v>
      </c>
      <c r="F8" s="652"/>
      <c r="G8" s="645"/>
      <c r="H8" s="163" t="s">
        <v>29</v>
      </c>
      <c r="I8" s="161" t="s">
        <v>28</v>
      </c>
      <c r="J8" s="162" t="s">
        <v>29</v>
      </c>
      <c r="K8" s="161" t="s">
        <v>28</v>
      </c>
      <c r="L8" s="652"/>
      <c r="M8" s="642"/>
      <c r="N8" s="163" t="s">
        <v>29</v>
      </c>
      <c r="O8" s="161" t="s">
        <v>28</v>
      </c>
      <c r="P8" s="162" t="s">
        <v>29</v>
      </c>
      <c r="Q8" s="161" t="s">
        <v>28</v>
      </c>
      <c r="R8" s="652"/>
      <c r="S8" s="645"/>
      <c r="T8" s="163" t="s">
        <v>29</v>
      </c>
      <c r="U8" s="161" t="s">
        <v>28</v>
      </c>
      <c r="V8" s="162" t="s">
        <v>29</v>
      </c>
      <c r="W8" s="161" t="s">
        <v>28</v>
      </c>
      <c r="X8" s="652"/>
      <c r="Y8" s="658"/>
    </row>
    <row r="9" spans="1:25" s="153" customFormat="1" ht="18" customHeight="1" thickBot="1" thickTop="1">
      <c r="A9" s="190" t="s">
        <v>22</v>
      </c>
      <c r="B9" s="188">
        <f>B10+B21+B33+B44+B55+B58</f>
        <v>26781.021999999997</v>
      </c>
      <c r="C9" s="187">
        <f>C10+C21+C33+C44+C55+C58</f>
        <v>16346.724999999999</v>
      </c>
      <c r="D9" s="186">
        <f>D10+D21+D33+D44+D55+D58</f>
        <v>7991.955</v>
      </c>
      <c r="E9" s="187">
        <f>E10+E21+E33+E44+E55+E58</f>
        <v>4510.346</v>
      </c>
      <c r="F9" s="186">
        <f aca="true" t="shared" si="0" ref="F9:F20">SUM(B9:E9)</f>
        <v>55630.047999999995</v>
      </c>
      <c r="G9" s="189">
        <f aca="true" t="shared" si="1" ref="G9:G20">F9/$F$9</f>
        <v>1</v>
      </c>
      <c r="H9" s="188">
        <f>H10+H21+H33+H44+H55+H58</f>
        <v>27908.216</v>
      </c>
      <c r="I9" s="187">
        <f>I10+I21+I33+I44+I55+I58</f>
        <v>18524.639</v>
      </c>
      <c r="J9" s="186">
        <f>J10+J21+J33+J44+J55+J58</f>
        <v>4034.228</v>
      </c>
      <c r="K9" s="187">
        <f>K10+K21+K33+K44+K55+K58</f>
        <v>2390.4280000000003</v>
      </c>
      <c r="L9" s="186">
        <f aca="true" t="shared" si="2" ref="L9:L20">SUM(H9:K9)</f>
        <v>52857.511</v>
      </c>
      <c r="M9" s="270">
        <f aca="true" t="shared" si="3" ref="M9:M23">IF(ISERROR(F9/L9-1),"         /0",(F9/L9-1))</f>
        <v>0.05245303737438567</v>
      </c>
      <c r="N9" s="188">
        <f>N10+N21+N33+N44+N55+N58</f>
        <v>291364.48699999996</v>
      </c>
      <c r="O9" s="187">
        <f>O10+O21+O33+O44+O55+O58</f>
        <v>157203.44900000002</v>
      </c>
      <c r="P9" s="186">
        <f>P10+P21+P33+P44+P55+P58</f>
        <v>76268.47897000001</v>
      </c>
      <c r="Q9" s="187">
        <f>Q10+Q21+Q33+Q44+Q55+Q58</f>
        <v>30962.75100000001</v>
      </c>
      <c r="R9" s="186">
        <f aca="true" t="shared" si="4" ref="R9:R20">SUM(N9:Q9)</f>
        <v>555799.1659700001</v>
      </c>
      <c r="S9" s="189">
        <f aca="true" t="shared" si="5" ref="S9:S20">R9/$R$9</f>
        <v>1</v>
      </c>
      <c r="T9" s="188">
        <f>T10+T21+T33+T44+T55+T58</f>
        <v>302657.559</v>
      </c>
      <c r="U9" s="187">
        <f>U10+U21+U33+U44+U55+U58</f>
        <v>174834.327</v>
      </c>
      <c r="V9" s="186">
        <f>V10+V21+V33+V44+V55+V58</f>
        <v>47615.968</v>
      </c>
      <c r="W9" s="187">
        <f>W10+W21+W33+W44+W55+W58</f>
        <v>17918.653</v>
      </c>
      <c r="X9" s="186">
        <f aca="true" t="shared" si="6" ref="X9:X20">SUM(T9:W9)</f>
        <v>543026.5070000001</v>
      </c>
      <c r="Y9" s="185">
        <f>IF(ISERROR(R9/X9-1),"         /0",(R9/X9-1))</f>
        <v>0.02352124400070954</v>
      </c>
    </row>
    <row r="10" spans="1:25" s="722" customFormat="1" ht="19.5" customHeight="1" thickTop="1">
      <c r="A10" s="715" t="s">
        <v>56</v>
      </c>
      <c r="B10" s="716">
        <f>SUM(B11:B20)</f>
        <v>17727.665</v>
      </c>
      <c r="C10" s="717">
        <f>SUM(C11:C20)</f>
        <v>6153.067999999999</v>
      </c>
      <c r="D10" s="718">
        <f>SUM(D11:D20)</f>
        <v>6611.202</v>
      </c>
      <c r="E10" s="717">
        <f>SUM(E11:E20)</f>
        <v>3559.439</v>
      </c>
      <c r="F10" s="718">
        <f t="shared" si="0"/>
        <v>34051.374</v>
      </c>
      <c r="G10" s="719">
        <f t="shared" si="1"/>
        <v>0.6121039838038609</v>
      </c>
      <c r="H10" s="716">
        <f>SUM(H11:H20)</f>
        <v>19157.004999999997</v>
      </c>
      <c r="I10" s="717">
        <f>SUM(I11:I20)</f>
        <v>8721.189</v>
      </c>
      <c r="J10" s="718">
        <f>SUM(J11:J20)</f>
        <v>3690.187</v>
      </c>
      <c r="K10" s="717">
        <f>SUM(K11:K20)</f>
        <v>1943.0480000000002</v>
      </c>
      <c r="L10" s="718">
        <f t="shared" si="2"/>
        <v>33511.429</v>
      </c>
      <c r="M10" s="720">
        <f t="shared" si="3"/>
        <v>0.016112264266618048</v>
      </c>
      <c r="N10" s="716">
        <f>SUM(N11:N20)</f>
        <v>198832.78199999998</v>
      </c>
      <c r="O10" s="717">
        <f>SUM(O11:O20)</f>
        <v>65644.966</v>
      </c>
      <c r="P10" s="718">
        <f>SUM(P11:P20)</f>
        <v>67568.33197</v>
      </c>
      <c r="Q10" s="717">
        <f>SUM(Q11:Q20)</f>
        <v>24447.51000000001</v>
      </c>
      <c r="R10" s="718">
        <f t="shared" si="4"/>
        <v>356493.58997</v>
      </c>
      <c r="S10" s="719">
        <f t="shared" si="5"/>
        <v>0.6414072056906291</v>
      </c>
      <c r="T10" s="716">
        <f>SUM(T11:T20)</f>
        <v>200036.03199999998</v>
      </c>
      <c r="U10" s="717">
        <f>SUM(U11:U20)</f>
        <v>79308.97300000003</v>
      </c>
      <c r="V10" s="718">
        <f>SUM(V11:V20)</f>
        <v>44153.826</v>
      </c>
      <c r="W10" s="717">
        <f>SUM(W11:W20)</f>
        <v>12238.967</v>
      </c>
      <c r="X10" s="718">
        <f t="shared" si="6"/>
        <v>335737.798</v>
      </c>
      <c r="Y10" s="721">
        <f aca="true" t="shared" si="7" ref="Y10:Y20">IF(ISERROR(R10/X10-1),"         /0",IF(R10/X10&gt;5,"  *  ",(R10/X10-1)))</f>
        <v>0.06182143355214342</v>
      </c>
    </row>
    <row r="11" spans="1:25" ht="19.5" customHeight="1">
      <c r="A11" s="311" t="s">
        <v>277</v>
      </c>
      <c r="B11" s="312">
        <v>11005.751</v>
      </c>
      <c r="C11" s="313">
        <v>4189.715</v>
      </c>
      <c r="D11" s="314">
        <v>5785.893</v>
      </c>
      <c r="E11" s="313">
        <v>2830.27</v>
      </c>
      <c r="F11" s="314">
        <f t="shared" si="0"/>
        <v>23811.629</v>
      </c>
      <c r="G11" s="315">
        <f t="shared" si="1"/>
        <v>0.4280353847618467</v>
      </c>
      <c r="H11" s="312">
        <v>12412.525999999998</v>
      </c>
      <c r="I11" s="313">
        <v>6534.758</v>
      </c>
      <c r="J11" s="314">
        <v>2705.661</v>
      </c>
      <c r="K11" s="313">
        <v>1180.7640000000001</v>
      </c>
      <c r="L11" s="314">
        <f t="shared" si="2"/>
        <v>22833.709</v>
      </c>
      <c r="M11" s="316">
        <f t="shared" si="3"/>
        <v>0.042827908510176815</v>
      </c>
      <c r="N11" s="312">
        <v>126546.01999999996</v>
      </c>
      <c r="O11" s="313">
        <v>45329.96300000001</v>
      </c>
      <c r="P11" s="314">
        <v>54722.05997</v>
      </c>
      <c r="Q11" s="313">
        <v>20367.005000000005</v>
      </c>
      <c r="R11" s="314">
        <f t="shared" si="4"/>
        <v>246965.04796999999</v>
      </c>
      <c r="S11" s="315">
        <f t="shared" si="5"/>
        <v>0.44434224282972423</v>
      </c>
      <c r="T11" s="312">
        <v>137752.20799999998</v>
      </c>
      <c r="U11" s="313">
        <v>58902.70100000002</v>
      </c>
      <c r="V11" s="314">
        <v>35640.599</v>
      </c>
      <c r="W11" s="313">
        <v>11018.81</v>
      </c>
      <c r="X11" s="314">
        <f t="shared" si="6"/>
        <v>243314.31800000003</v>
      </c>
      <c r="Y11" s="317">
        <f t="shared" si="7"/>
        <v>0.015004172380845837</v>
      </c>
    </row>
    <row r="12" spans="1:25" ht="19.5" customHeight="1">
      <c r="A12" s="318" t="s">
        <v>280</v>
      </c>
      <c r="B12" s="319">
        <v>5830.6720000000005</v>
      </c>
      <c r="C12" s="320">
        <v>471.65999999999997</v>
      </c>
      <c r="D12" s="321">
        <v>405.023</v>
      </c>
      <c r="E12" s="320">
        <v>88.538</v>
      </c>
      <c r="F12" s="321">
        <f t="shared" si="0"/>
        <v>6795.893</v>
      </c>
      <c r="G12" s="322">
        <f t="shared" si="1"/>
        <v>0.12216227100864627</v>
      </c>
      <c r="H12" s="319">
        <v>5117.594000000001</v>
      </c>
      <c r="I12" s="320">
        <v>701.1790000000001</v>
      </c>
      <c r="J12" s="321">
        <v>399.656</v>
      </c>
      <c r="K12" s="320">
        <v>67.172</v>
      </c>
      <c r="L12" s="321">
        <f t="shared" si="2"/>
        <v>6285.601000000001</v>
      </c>
      <c r="M12" s="323">
        <f t="shared" si="3"/>
        <v>0.08118428134397959</v>
      </c>
      <c r="N12" s="319">
        <v>59160.564</v>
      </c>
      <c r="O12" s="320">
        <v>4353.220999999999</v>
      </c>
      <c r="P12" s="321">
        <v>8572.357</v>
      </c>
      <c r="Q12" s="320">
        <v>646.183</v>
      </c>
      <c r="R12" s="321">
        <f t="shared" si="4"/>
        <v>72732.325</v>
      </c>
      <c r="S12" s="322">
        <f t="shared" si="5"/>
        <v>0.13086080270211453</v>
      </c>
      <c r="T12" s="319">
        <v>52828.134999999995</v>
      </c>
      <c r="U12" s="320">
        <v>4905.841000000001</v>
      </c>
      <c r="V12" s="321">
        <v>7886.348</v>
      </c>
      <c r="W12" s="320">
        <v>466.804</v>
      </c>
      <c r="X12" s="321">
        <f t="shared" si="6"/>
        <v>66087.128</v>
      </c>
      <c r="Y12" s="324">
        <f t="shared" si="7"/>
        <v>0.10055206212017564</v>
      </c>
    </row>
    <row r="13" spans="1:25" ht="19.5" customHeight="1">
      <c r="A13" s="318" t="s">
        <v>279</v>
      </c>
      <c r="B13" s="319">
        <v>426.662</v>
      </c>
      <c r="C13" s="320">
        <v>212.532</v>
      </c>
      <c r="D13" s="321">
        <v>0</v>
      </c>
      <c r="E13" s="320">
        <v>0</v>
      </c>
      <c r="F13" s="321">
        <f t="shared" si="0"/>
        <v>639.194</v>
      </c>
      <c r="G13" s="322">
        <f t="shared" si="1"/>
        <v>0.011490085358186282</v>
      </c>
      <c r="H13" s="319">
        <v>248.425</v>
      </c>
      <c r="I13" s="320">
        <v>126.171</v>
      </c>
      <c r="J13" s="321"/>
      <c r="K13" s="320"/>
      <c r="L13" s="321">
        <f t="shared" si="2"/>
        <v>374.596</v>
      </c>
      <c r="M13" s="323">
        <f>IF(ISERROR(F13/L13-1),"         /0",(F13/L13-1))</f>
        <v>0.7063556471505301</v>
      </c>
      <c r="N13" s="319">
        <v>3460.6289999999995</v>
      </c>
      <c r="O13" s="320">
        <v>1739.3109999999997</v>
      </c>
      <c r="P13" s="321">
        <v>0.1</v>
      </c>
      <c r="Q13" s="320">
        <v>0.12</v>
      </c>
      <c r="R13" s="321">
        <f t="shared" si="4"/>
        <v>5200.159999999999</v>
      </c>
      <c r="S13" s="322">
        <f t="shared" si="5"/>
        <v>0.009356185324467874</v>
      </c>
      <c r="T13" s="319">
        <v>2216.675</v>
      </c>
      <c r="U13" s="320">
        <v>1170.0679999999998</v>
      </c>
      <c r="V13" s="321">
        <v>0</v>
      </c>
      <c r="W13" s="320">
        <v>0</v>
      </c>
      <c r="X13" s="321">
        <f t="shared" si="6"/>
        <v>3386.743</v>
      </c>
      <c r="Y13" s="324">
        <f t="shared" si="7"/>
        <v>0.5354457069816041</v>
      </c>
    </row>
    <row r="14" spans="1:25" ht="19.5" customHeight="1">
      <c r="A14" s="318" t="s">
        <v>282</v>
      </c>
      <c r="B14" s="319">
        <v>18.717</v>
      </c>
      <c r="C14" s="320">
        <v>394.543</v>
      </c>
      <c r="D14" s="321">
        <v>0</v>
      </c>
      <c r="E14" s="320">
        <v>0</v>
      </c>
      <c r="F14" s="321">
        <f>SUM(B14:E14)</f>
        <v>413.26</v>
      </c>
      <c r="G14" s="322">
        <f>F14/$F$9</f>
        <v>0.007428719097995386</v>
      </c>
      <c r="H14" s="319">
        <v>21.625</v>
      </c>
      <c r="I14" s="320">
        <v>391.61400000000003</v>
      </c>
      <c r="J14" s="321"/>
      <c r="K14" s="320"/>
      <c r="L14" s="321">
        <f>SUM(H14:K14)</f>
        <v>413.23900000000003</v>
      </c>
      <c r="M14" s="323">
        <f>IF(ISERROR(F14/L14-1),"         /0",(F14/L14-1))</f>
        <v>5.081804960305192E-05</v>
      </c>
      <c r="N14" s="319">
        <v>211.37100000000004</v>
      </c>
      <c r="O14" s="320">
        <v>4118.731</v>
      </c>
      <c r="P14" s="321">
        <v>0</v>
      </c>
      <c r="Q14" s="320">
        <v>24.896</v>
      </c>
      <c r="R14" s="321">
        <f>SUM(N14:Q14)</f>
        <v>4354.998</v>
      </c>
      <c r="S14" s="322">
        <f>R14/$R$9</f>
        <v>0.007835560516539289</v>
      </c>
      <c r="T14" s="319">
        <v>366.664</v>
      </c>
      <c r="U14" s="320">
        <v>5437.183999999999</v>
      </c>
      <c r="V14" s="321">
        <v>0</v>
      </c>
      <c r="W14" s="320">
        <v>0</v>
      </c>
      <c r="X14" s="321">
        <f>SUM(T14:W14)</f>
        <v>5803.847999999999</v>
      </c>
      <c r="Y14" s="324">
        <f>IF(ISERROR(R14/X14-1),"         /0",IF(R14/X14&gt;5,"  *  ",(R14/X14-1)))</f>
        <v>-0.24963610349547394</v>
      </c>
    </row>
    <row r="15" spans="1:25" ht="19.5" customHeight="1">
      <c r="A15" s="318" t="s">
        <v>293</v>
      </c>
      <c r="B15" s="319">
        <v>51.59</v>
      </c>
      <c r="C15" s="320">
        <v>3.493</v>
      </c>
      <c r="D15" s="321">
        <v>0</v>
      </c>
      <c r="E15" s="320">
        <v>349.151</v>
      </c>
      <c r="F15" s="321">
        <f>SUM(B15:E15)</f>
        <v>404.23400000000004</v>
      </c>
      <c r="G15" s="322">
        <f>F15/$F$9</f>
        <v>0.007266468653775026</v>
      </c>
      <c r="H15" s="319">
        <v>63.243</v>
      </c>
      <c r="I15" s="320">
        <v>0.939</v>
      </c>
      <c r="J15" s="321"/>
      <c r="K15" s="320"/>
      <c r="L15" s="321">
        <f>SUM(H15:K15)</f>
        <v>64.182</v>
      </c>
      <c r="M15" s="323">
        <f>IF(ISERROR(F15/L15-1),"         /0",(F15/L15-1))</f>
        <v>5.298245614035088</v>
      </c>
      <c r="N15" s="319">
        <v>545.42</v>
      </c>
      <c r="O15" s="320">
        <v>39.619</v>
      </c>
      <c r="P15" s="321"/>
      <c r="Q15" s="320">
        <v>349.151</v>
      </c>
      <c r="R15" s="321">
        <f>SUM(N15:Q15)</f>
        <v>934.19</v>
      </c>
      <c r="S15" s="322">
        <f>R15/$R$9</f>
        <v>0.0016808049691287663</v>
      </c>
      <c r="T15" s="319">
        <v>633.124</v>
      </c>
      <c r="U15" s="320">
        <v>10.437</v>
      </c>
      <c r="V15" s="321"/>
      <c r="W15" s="320"/>
      <c r="X15" s="321">
        <f>SUM(T15:W15)</f>
        <v>643.561</v>
      </c>
      <c r="Y15" s="324">
        <f>IF(ISERROR(R15/X15-1),"         /0",IF(R15/X15&gt;5,"  *  ",(R15/X15-1)))</f>
        <v>0.4515951090883381</v>
      </c>
    </row>
    <row r="16" spans="1:25" ht="19.5" customHeight="1">
      <c r="A16" s="318" t="s">
        <v>284</v>
      </c>
      <c r="B16" s="319">
        <v>16.639</v>
      </c>
      <c r="C16" s="320">
        <v>329.458</v>
      </c>
      <c r="D16" s="321">
        <v>0</v>
      </c>
      <c r="E16" s="320">
        <v>0</v>
      </c>
      <c r="F16" s="321">
        <f>SUM(B16:E16)</f>
        <v>346.09700000000004</v>
      </c>
      <c r="G16" s="322">
        <f>F16/$F$9</f>
        <v>0.006221403943422807</v>
      </c>
      <c r="H16" s="319">
        <v>65.542</v>
      </c>
      <c r="I16" s="320">
        <v>261.386</v>
      </c>
      <c r="J16" s="321"/>
      <c r="K16" s="320">
        <v>15.012</v>
      </c>
      <c r="L16" s="321">
        <f>SUM(H16:K16)</f>
        <v>341.94</v>
      </c>
      <c r="M16" s="323">
        <f>IF(ISERROR(F16/L16-1),"         /0",(F16/L16-1))</f>
        <v>0.012157103585424434</v>
      </c>
      <c r="N16" s="319">
        <v>277.081</v>
      </c>
      <c r="O16" s="320">
        <v>2774.035</v>
      </c>
      <c r="P16" s="321">
        <v>0</v>
      </c>
      <c r="Q16" s="320">
        <v>0</v>
      </c>
      <c r="R16" s="321">
        <f>SUM(N16:Q16)</f>
        <v>3051.116</v>
      </c>
      <c r="S16" s="322">
        <f>R16/$R$9</f>
        <v>0.0054896016165750915</v>
      </c>
      <c r="T16" s="319">
        <v>370.57099999999997</v>
      </c>
      <c r="U16" s="320">
        <v>3163.2619999999997</v>
      </c>
      <c r="V16" s="321">
        <v>0</v>
      </c>
      <c r="W16" s="320">
        <v>23.04</v>
      </c>
      <c r="X16" s="321">
        <f>SUM(T16:W16)</f>
        <v>3556.8729999999996</v>
      </c>
      <c r="Y16" s="324">
        <f>IF(ISERROR(R16/X16-1),"         /0",IF(R16/X16&gt;5,"  *  ",(R16/X16-1)))</f>
        <v>-0.14219146986693076</v>
      </c>
    </row>
    <row r="17" spans="1:25" ht="19.5" customHeight="1">
      <c r="A17" s="318" t="s">
        <v>287</v>
      </c>
      <c r="B17" s="319">
        <v>179.57</v>
      </c>
      <c r="C17" s="320">
        <v>99.815</v>
      </c>
      <c r="D17" s="321">
        <v>0</v>
      </c>
      <c r="E17" s="320">
        <v>0</v>
      </c>
      <c r="F17" s="321">
        <f>SUM(B17:E17)</f>
        <v>279.385</v>
      </c>
      <c r="G17" s="322">
        <f>F17/$F$9</f>
        <v>0.005022195918292215</v>
      </c>
      <c r="H17" s="319">
        <v>163.595</v>
      </c>
      <c r="I17" s="320">
        <v>104.267</v>
      </c>
      <c r="J17" s="321"/>
      <c r="K17" s="320"/>
      <c r="L17" s="321">
        <f>SUM(H17:K17)</f>
        <v>267.86199999999997</v>
      </c>
      <c r="M17" s="323">
        <f>IF(ISERROR(F17/L17-1),"         /0",(F17/L17-1))</f>
        <v>0.043018419932651986</v>
      </c>
      <c r="N17" s="319">
        <v>1582.702</v>
      </c>
      <c r="O17" s="320">
        <v>1301.407</v>
      </c>
      <c r="P17" s="321"/>
      <c r="Q17" s="320">
        <v>0</v>
      </c>
      <c r="R17" s="321">
        <f>SUM(N17:Q17)</f>
        <v>2884.109</v>
      </c>
      <c r="S17" s="322">
        <f>R17/$R$9</f>
        <v>0.005189120777046421</v>
      </c>
      <c r="T17" s="319">
        <v>860.949</v>
      </c>
      <c r="U17" s="320">
        <v>522.171</v>
      </c>
      <c r="V17" s="321"/>
      <c r="W17" s="320"/>
      <c r="X17" s="321">
        <f>SUM(T17:W17)</f>
        <v>1383.12</v>
      </c>
      <c r="Y17" s="324">
        <f>IF(ISERROR(R17/X17-1),"         /0",IF(R17/X17&gt;5,"  *  ",(R17/X17-1)))</f>
        <v>1.085219648331309</v>
      </c>
    </row>
    <row r="18" spans="1:25" ht="19.5" customHeight="1">
      <c r="A18" s="318" t="s">
        <v>290</v>
      </c>
      <c r="B18" s="319">
        <v>56.30500000000001</v>
      </c>
      <c r="C18" s="320">
        <v>95.262</v>
      </c>
      <c r="D18" s="321">
        <v>0</v>
      </c>
      <c r="E18" s="320">
        <v>0</v>
      </c>
      <c r="F18" s="321">
        <f t="shared" si="0"/>
        <v>151.567</v>
      </c>
      <c r="G18" s="322">
        <f t="shared" si="1"/>
        <v>0.002724552745307716</v>
      </c>
      <c r="H18" s="319">
        <v>206.652</v>
      </c>
      <c r="I18" s="320">
        <v>111.473</v>
      </c>
      <c r="J18" s="321"/>
      <c r="K18" s="320"/>
      <c r="L18" s="321">
        <f t="shared" si="2"/>
        <v>318.125</v>
      </c>
      <c r="M18" s="323">
        <f t="shared" si="3"/>
        <v>-0.5235614931237721</v>
      </c>
      <c r="N18" s="319">
        <v>1175.0789999999997</v>
      </c>
      <c r="O18" s="320">
        <v>1155.9470000000001</v>
      </c>
      <c r="P18" s="321"/>
      <c r="Q18" s="320"/>
      <c r="R18" s="321">
        <f t="shared" si="4"/>
        <v>2331.026</v>
      </c>
      <c r="S18" s="322">
        <f t="shared" si="5"/>
        <v>0.004194007732868422</v>
      </c>
      <c r="T18" s="319">
        <v>1693.3939999999998</v>
      </c>
      <c r="U18" s="320">
        <v>1094.321</v>
      </c>
      <c r="V18" s="321"/>
      <c r="W18" s="320"/>
      <c r="X18" s="321">
        <f t="shared" si="6"/>
        <v>2787.7149999999997</v>
      </c>
      <c r="Y18" s="324">
        <f t="shared" si="7"/>
        <v>-0.16382198323716735</v>
      </c>
    </row>
    <row r="19" spans="1:25" ht="19.5" customHeight="1">
      <c r="A19" s="318" t="s">
        <v>278</v>
      </c>
      <c r="B19" s="319">
        <v>0.17099999999999999</v>
      </c>
      <c r="C19" s="320">
        <v>0.07</v>
      </c>
      <c r="D19" s="321">
        <v>61.694</v>
      </c>
      <c r="E19" s="320">
        <v>0</v>
      </c>
      <c r="F19" s="321">
        <f t="shared" si="0"/>
        <v>61.935</v>
      </c>
      <c r="G19" s="322">
        <f t="shared" si="1"/>
        <v>0.0011133371662738814</v>
      </c>
      <c r="H19" s="319">
        <v>0.233</v>
      </c>
      <c r="I19" s="320">
        <v>0</v>
      </c>
      <c r="J19" s="321">
        <v>0.07</v>
      </c>
      <c r="K19" s="320"/>
      <c r="L19" s="321">
        <f t="shared" si="2"/>
        <v>0.30300000000000005</v>
      </c>
      <c r="M19" s="323" t="s">
        <v>45</v>
      </c>
      <c r="N19" s="319">
        <v>2.837</v>
      </c>
      <c r="O19" s="320">
        <v>0.085</v>
      </c>
      <c r="P19" s="321">
        <v>61.844</v>
      </c>
      <c r="Q19" s="320">
        <v>0</v>
      </c>
      <c r="R19" s="321">
        <f t="shared" si="4"/>
        <v>64.766</v>
      </c>
      <c r="S19" s="322">
        <f t="shared" si="5"/>
        <v>0.00011652770274847053</v>
      </c>
      <c r="T19" s="319">
        <v>4.082</v>
      </c>
      <c r="U19" s="320">
        <v>0</v>
      </c>
      <c r="V19" s="321">
        <v>0.49000000000000005</v>
      </c>
      <c r="W19" s="320">
        <v>0.2</v>
      </c>
      <c r="X19" s="321">
        <f t="shared" si="6"/>
        <v>4.772</v>
      </c>
      <c r="Y19" s="324" t="str">
        <f t="shared" si="7"/>
        <v>  *  </v>
      </c>
    </row>
    <row r="20" spans="1:25" ht="19.5" customHeight="1" thickBot="1">
      <c r="A20" s="318" t="s">
        <v>276</v>
      </c>
      <c r="B20" s="319">
        <v>141.58800000000002</v>
      </c>
      <c r="C20" s="320">
        <v>356.52000000000004</v>
      </c>
      <c r="D20" s="321">
        <v>358.592</v>
      </c>
      <c r="E20" s="320">
        <v>291.48</v>
      </c>
      <c r="F20" s="321">
        <f t="shared" si="0"/>
        <v>1148.18</v>
      </c>
      <c r="G20" s="322">
        <f t="shared" si="1"/>
        <v>0.02063956515011456</v>
      </c>
      <c r="H20" s="319">
        <v>857.5699999999999</v>
      </c>
      <c r="I20" s="320">
        <v>489.40200000000004</v>
      </c>
      <c r="J20" s="321">
        <v>584.8</v>
      </c>
      <c r="K20" s="320">
        <v>680.1</v>
      </c>
      <c r="L20" s="321">
        <f t="shared" si="2"/>
        <v>2611.872</v>
      </c>
      <c r="M20" s="323">
        <f t="shared" si="3"/>
        <v>-0.5603995907915855</v>
      </c>
      <c r="N20" s="319">
        <v>5871.078999999997</v>
      </c>
      <c r="O20" s="320">
        <v>4832.647</v>
      </c>
      <c r="P20" s="321">
        <v>4211.9710000000005</v>
      </c>
      <c r="Q20" s="320">
        <v>3060.1550000000007</v>
      </c>
      <c r="R20" s="321">
        <f t="shared" si="4"/>
        <v>17975.852</v>
      </c>
      <c r="S20" s="322">
        <f t="shared" si="5"/>
        <v>0.032342351519416036</v>
      </c>
      <c r="T20" s="319">
        <v>3310.229999999998</v>
      </c>
      <c r="U20" s="320">
        <v>4102.987999999999</v>
      </c>
      <c r="V20" s="321">
        <v>626.389</v>
      </c>
      <c r="W20" s="320">
        <v>730.1129999999999</v>
      </c>
      <c r="X20" s="321">
        <f t="shared" si="6"/>
        <v>8769.719999999998</v>
      </c>
      <c r="Y20" s="324">
        <f t="shared" si="7"/>
        <v>1.0497635044220344</v>
      </c>
    </row>
    <row r="21" spans="1:25" s="145" customFormat="1" ht="19.5" customHeight="1">
      <c r="A21" s="152" t="s">
        <v>55</v>
      </c>
      <c r="B21" s="149">
        <f>SUM(B22:B32)</f>
        <v>3584.1679999999997</v>
      </c>
      <c r="C21" s="148">
        <f>SUM(C22:C32)</f>
        <v>5059.835999999999</v>
      </c>
      <c r="D21" s="147">
        <f>SUM(D22:D32)</f>
        <v>704.972</v>
      </c>
      <c r="E21" s="148">
        <f>SUM(E22:E32)</f>
        <v>215.717</v>
      </c>
      <c r="F21" s="147">
        <f aca="true" t="shared" si="8" ref="F21:F58">SUM(B21:E21)</f>
        <v>9564.693</v>
      </c>
      <c r="G21" s="150">
        <f aca="true" t="shared" si="9" ref="G21:G58">F21/$F$9</f>
        <v>0.17193393397755113</v>
      </c>
      <c r="H21" s="149">
        <f>SUM(H22:H32)</f>
        <v>4234.482</v>
      </c>
      <c r="I21" s="148">
        <f>SUM(I22:I32)</f>
        <v>5182.807000000001</v>
      </c>
      <c r="J21" s="147">
        <f>SUM(J22:J32)</f>
        <v>297.993</v>
      </c>
      <c r="K21" s="148">
        <f>SUM(K22:K32)</f>
        <v>433.73999999999995</v>
      </c>
      <c r="L21" s="147">
        <f aca="true" t="shared" si="10" ref="L21:L57">SUM(H21:K21)</f>
        <v>10149.022</v>
      </c>
      <c r="M21" s="151">
        <f t="shared" si="3"/>
        <v>-0.05757490721766112</v>
      </c>
      <c r="N21" s="149">
        <f>SUM(N22:N32)</f>
        <v>42963.531</v>
      </c>
      <c r="O21" s="148">
        <f>SUM(O22:O32)</f>
        <v>48228.00299999999</v>
      </c>
      <c r="P21" s="147">
        <f>SUM(P22:P32)</f>
        <v>2680.5890000000004</v>
      </c>
      <c r="Q21" s="148">
        <f>SUM(Q22:Q32)</f>
        <v>1346.8270000000002</v>
      </c>
      <c r="R21" s="147">
        <f aca="true" t="shared" si="11" ref="R21:R58">SUM(N21:Q21)</f>
        <v>95218.95</v>
      </c>
      <c r="S21" s="150">
        <f aca="true" t="shared" si="12" ref="S21:S58">R21/$R$9</f>
        <v>0.17131898683910504</v>
      </c>
      <c r="T21" s="149">
        <f>SUM(T22:T32)</f>
        <v>43388.875</v>
      </c>
      <c r="U21" s="148">
        <f>SUM(U22:U32)</f>
        <v>51376.59200000001</v>
      </c>
      <c r="V21" s="147">
        <f>SUM(V22:V32)</f>
        <v>2089.322</v>
      </c>
      <c r="W21" s="148">
        <f>SUM(W22:W32)</f>
        <v>4332.483</v>
      </c>
      <c r="X21" s="147">
        <f aca="true" t="shared" si="13" ref="X21:X58">SUM(T21:W21)</f>
        <v>101187.272</v>
      </c>
      <c r="Y21" s="146">
        <f aca="true" t="shared" si="14" ref="Y21:Y58">IF(ISERROR(R21/X21-1),"         /0",IF(R21/X21&gt;5,"  *  ",(R21/X21-1)))</f>
        <v>-0.0589829321616655</v>
      </c>
    </row>
    <row r="22" spans="1:25" ht="19.5" customHeight="1">
      <c r="A22" s="311" t="s">
        <v>300</v>
      </c>
      <c r="B22" s="312">
        <v>707.5559999999999</v>
      </c>
      <c r="C22" s="313">
        <v>761.182</v>
      </c>
      <c r="D22" s="314">
        <v>517.317</v>
      </c>
      <c r="E22" s="313">
        <v>0</v>
      </c>
      <c r="F22" s="314">
        <f t="shared" si="8"/>
        <v>1986.0549999999998</v>
      </c>
      <c r="G22" s="315">
        <f t="shared" si="9"/>
        <v>0.0357011196538964</v>
      </c>
      <c r="H22" s="312">
        <v>747.114</v>
      </c>
      <c r="I22" s="313">
        <v>663.864</v>
      </c>
      <c r="J22" s="314"/>
      <c r="K22" s="313"/>
      <c r="L22" s="314">
        <f t="shared" si="10"/>
        <v>1410.978</v>
      </c>
      <c r="M22" s="316">
        <f t="shared" si="3"/>
        <v>0.40757332857067907</v>
      </c>
      <c r="N22" s="312">
        <v>7308.071999999999</v>
      </c>
      <c r="O22" s="313">
        <v>6195.105999999999</v>
      </c>
      <c r="P22" s="314">
        <v>523.195</v>
      </c>
      <c r="Q22" s="313">
        <v>120.168</v>
      </c>
      <c r="R22" s="314">
        <f t="shared" si="11"/>
        <v>14146.540999999997</v>
      </c>
      <c r="S22" s="315">
        <f t="shared" si="12"/>
        <v>0.02545261286117794</v>
      </c>
      <c r="T22" s="332">
        <v>7288.700999999999</v>
      </c>
      <c r="U22" s="313">
        <v>6068.609000000002</v>
      </c>
      <c r="V22" s="314">
        <v>166.69299999999998</v>
      </c>
      <c r="W22" s="313">
        <v>46.822</v>
      </c>
      <c r="X22" s="314">
        <f t="shared" si="13"/>
        <v>13570.825</v>
      </c>
      <c r="Y22" s="317">
        <f t="shared" si="14"/>
        <v>0.0424230656573934</v>
      </c>
    </row>
    <row r="23" spans="1:25" ht="19.5" customHeight="1">
      <c r="A23" s="318" t="s">
        <v>301</v>
      </c>
      <c r="B23" s="319">
        <v>551.171</v>
      </c>
      <c r="C23" s="320">
        <v>928.3729999999999</v>
      </c>
      <c r="D23" s="321">
        <v>138.169</v>
      </c>
      <c r="E23" s="320">
        <v>0</v>
      </c>
      <c r="F23" s="321">
        <f t="shared" si="8"/>
        <v>1617.713</v>
      </c>
      <c r="G23" s="322">
        <f t="shared" si="9"/>
        <v>0.029079841886888183</v>
      </c>
      <c r="H23" s="319">
        <v>832.001</v>
      </c>
      <c r="I23" s="320">
        <v>1281.2369999999999</v>
      </c>
      <c r="J23" s="321">
        <v>137.155</v>
      </c>
      <c r="K23" s="320">
        <v>61.231</v>
      </c>
      <c r="L23" s="321">
        <f t="shared" si="10"/>
        <v>2311.6240000000003</v>
      </c>
      <c r="M23" s="323">
        <f t="shared" si="3"/>
        <v>-0.300183334313885</v>
      </c>
      <c r="N23" s="319">
        <v>8112.223000000001</v>
      </c>
      <c r="O23" s="320">
        <v>10101.265999999998</v>
      </c>
      <c r="P23" s="321">
        <v>1680.2810000000002</v>
      </c>
      <c r="Q23" s="320">
        <v>52.791000000000004</v>
      </c>
      <c r="R23" s="321">
        <f t="shared" si="11"/>
        <v>19946.560999999998</v>
      </c>
      <c r="S23" s="322">
        <f t="shared" si="12"/>
        <v>0.03588807292502601</v>
      </c>
      <c r="T23" s="333">
        <v>7158.182</v>
      </c>
      <c r="U23" s="320">
        <v>12733.390000000001</v>
      </c>
      <c r="V23" s="321">
        <v>890.713</v>
      </c>
      <c r="W23" s="320">
        <v>193.599</v>
      </c>
      <c r="X23" s="321">
        <f t="shared" si="13"/>
        <v>20975.884</v>
      </c>
      <c r="Y23" s="324">
        <f t="shared" si="14"/>
        <v>-0.049071733997003486</v>
      </c>
    </row>
    <row r="24" spans="1:25" ht="19.5" customHeight="1">
      <c r="A24" s="318" t="s">
        <v>302</v>
      </c>
      <c r="B24" s="319">
        <v>501.672</v>
      </c>
      <c r="C24" s="320">
        <v>812.2829999999999</v>
      </c>
      <c r="D24" s="321">
        <v>0.01</v>
      </c>
      <c r="E24" s="320">
        <v>64.86500000000001</v>
      </c>
      <c r="F24" s="321">
        <f t="shared" si="8"/>
        <v>1378.83</v>
      </c>
      <c r="G24" s="322">
        <f t="shared" si="9"/>
        <v>0.024785705739459367</v>
      </c>
      <c r="H24" s="319">
        <v>586.563</v>
      </c>
      <c r="I24" s="320">
        <v>1001.2180000000001</v>
      </c>
      <c r="J24" s="321">
        <v>1.706</v>
      </c>
      <c r="K24" s="320">
        <v>49.75</v>
      </c>
      <c r="L24" s="321">
        <f t="shared" si="10"/>
        <v>1639.2369999999999</v>
      </c>
      <c r="M24" s="323" t="s">
        <v>45</v>
      </c>
      <c r="N24" s="319">
        <v>6396.026</v>
      </c>
      <c r="O24" s="320">
        <v>10642.090999999997</v>
      </c>
      <c r="P24" s="321">
        <v>107.806</v>
      </c>
      <c r="Q24" s="320">
        <v>116.828</v>
      </c>
      <c r="R24" s="321">
        <f t="shared" si="11"/>
        <v>17262.751</v>
      </c>
      <c r="S24" s="322">
        <f t="shared" si="12"/>
        <v>0.031059332321725322</v>
      </c>
      <c r="T24" s="333">
        <v>7870.103999999999</v>
      </c>
      <c r="U24" s="320">
        <v>12168.309</v>
      </c>
      <c r="V24" s="321">
        <v>10.979000000000001</v>
      </c>
      <c r="W24" s="320">
        <v>50.2</v>
      </c>
      <c r="X24" s="321">
        <f t="shared" si="13"/>
        <v>20099.592</v>
      </c>
      <c r="Y24" s="324">
        <f t="shared" si="14"/>
        <v>-0.1411392330749799</v>
      </c>
    </row>
    <row r="25" spans="1:25" ht="19.5" customHeight="1">
      <c r="A25" s="318" t="s">
        <v>304</v>
      </c>
      <c r="B25" s="319">
        <v>533.933</v>
      </c>
      <c r="C25" s="320">
        <v>483.496</v>
      </c>
      <c r="D25" s="321">
        <v>0</v>
      </c>
      <c r="E25" s="320">
        <v>0</v>
      </c>
      <c r="F25" s="321">
        <f t="shared" si="8"/>
        <v>1017.429</v>
      </c>
      <c r="G25" s="322">
        <f t="shared" si="9"/>
        <v>0.018289198671911987</v>
      </c>
      <c r="H25" s="319">
        <v>388.736</v>
      </c>
      <c r="I25" s="320">
        <v>486.742</v>
      </c>
      <c r="J25" s="321"/>
      <c r="K25" s="320"/>
      <c r="L25" s="321">
        <f t="shared" si="10"/>
        <v>875.4780000000001</v>
      </c>
      <c r="M25" s="323">
        <f aca="true" t="shared" si="15" ref="M25:M41">IF(ISERROR(F25/L25-1),"         /0",(F25/L25-1))</f>
        <v>0.1621411388978362</v>
      </c>
      <c r="N25" s="319">
        <v>5725.1720000000005</v>
      </c>
      <c r="O25" s="320">
        <v>4425.874000000001</v>
      </c>
      <c r="P25" s="321">
        <v>6.735</v>
      </c>
      <c r="Q25" s="320">
        <v>347.726</v>
      </c>
      <c r="R25" s="321">
        <f t="shared" si="11"/>
        <v>10505.507000000003</v>
      </c>
      <c r="S25" s="322">
        <f t="shared" si="12"/>
        <v>0.018901624261463988</v>
      </c>
      <c r="T25" s="333">
        <v>4372.722</v>
      </c>
      <c r="U25" s="320">
        <v>4151.617</v>
      </c>
      <c r="V25" s="321"/>
      <c r="W25" s="320">
        <v>162.954</v>
      </c>
      <c r="X25" s="321">
        <f t="shared" si="13"/>
        <v>8687.293</v>
      </c>
      <c r="Y25" s="324">
        <f t="shared" si="14"/>
        <v>0.20929580710585038</v>
      </c>
    </row>
    <row r="26" spans="1:25" ht="19.5" customHeight="1">
      <c r="A26" s="318" t="s">
        <v>303</v>
      </c>
      <c r="B26" s="319">
        <v>301.015</v>
      </c>
      <c r="C26" s="320">
        <v>656.3530000000001</v>
      </c>
      <c r="D26" s="321">
        <v>0</v>
      </c>
      <c r="E26" s="320">
        <v>0</v>
      </c>
      <c r="F26" s="321">
        <f t="shared" si="8"/>
        <v>957.368</v>
      </c>
      <c r="G26" s="322">
        <f t="shared" si="9"/>
        <v>0.01720954833617976</v>
      </c>
      <c r="H26" s="319">
        <v>186.898</v>
      </c>
      <c r="I26" s="320">
        <v>307.63</v>
      </c>
      <c r="J26" s="321"/>
      <c r="K26" s="320">
        <v>276.94399999999996</v>
      </c>
      <c r="L26" s="321">
        <f t="shared" si="10"/>
        <v>771.472</v>
      </c>
      <c r="M26" s="323">
        <f t="shared" si="15"/>
        <v>0.2409627309869964</v>
      </c>
      <c r="N26" s="319">
        <v>2731.8199999999997</v>
      </c>
      <c r="O26" s="320">
        <v>2930.3099999999995</v>
      </c>
      <c r="P26" s="321">
        <v>0</v>
      </c>
      <c r="Q26" s="320">
        <v>45.721999999999994</v>
      </c>
      <c r="R26" s="321">
        <f t="shared" si="11"/>
        <v>5707.851999999999</v>
      </c>
      <c r="S26" s="322">
        <f t="shared" si="12"/>
        <v>0.010269630379956502</v>
      </c>
      <c r="T26" s="333">
        <v>1765.1799999999998</v>
      </c>
      <c r="U26" s="320">
        <v>2280.711</v>
      </c>
      <c r="V26" s="321">
        <v>0</v>
      </c>
      <c r="W26" s="320">
        <v>282.226</v>
      </c>
      <c r="X26" s="321">
        <f t="shared" si="13"/>
        <v>4328.116999999999</v>
      </c>
      <c r="Y26" s="324">
        <f t="shared" si="14"/>
        <v>0.31878412713889204</v>
      </c>
    </row>
    <row r="27" spans="1:25" ht="19.5" customHeight="1">
      <c r="A27" s="318" t="s">
        <v>389</v>
      </c>
      <c r="B27" s="319">
        <v>0</v>
      </c>
      <c r="C27" s="320">
        <v>631.756</v>
      </c>
      <c r="D27" s="321">
        <v>0.2</v>
      </c>
      <c r="E27" s="320">
        <v>0.2</v>
      </c>
      <c r="F27" s="321">
        <f>SUM(B27:E27)</f>
        <v>632.1560000000001</v>
      </c>
      <c r="G27" s="322">
        <f>F27/$F$9</f>
        <v>0.01136357099673903</v>
      </c>
      <c r="H27" s="319">
        <v>67.723</v>
      </c>
      <c r="I27" s="320">
        <v>341.659</v>
      </c>
      <c r="J27" s="321"/>
      <c r="K27" s="320"/>
      <c r="L27" s="321">
        <f>SUM(H27:K27)</f>
        <v>409.382</v>
      </c>
      <c r="M27" s="323">
        <f>IF(ISERROR(F27/L27-1),"         /0",(F27/L27-1))</f>
        <v>0.5441714584422375</v>
      </c>
      <c r="N27" s="319">
        <v>42.185</v>
      </c>
      <c r="O27" s="320">
        <v>5886.575</v>
      </c>
      <c r="P27" s="321">
        <v>0.2</v>
      </c>
      <c r="Q27" s="320">
        <v>47.437000000000005</v>
      </c>
      <c r="R27" s="321">
        <f>SUM(N27:Q27)</f>
        <v>5976.397</v>
      </c>
      <c r="S27" s="322">
        <f>R27/$R$9</f>
        <v>0.01075279951089848</v>
      </c>
      <c r="T27" s="333">
        <v>558.8269999999999</v>
      </c>
      <c r="U27" s="320">
        <v>5804.499999999999</v>
      </c>
      <c r="V27" s="321">
        <v>165.87900000000002</v>
      </c>
      <c r="W27" s="320">
        <v>317.18</v>
      </c>
      <c r="X27" s="321">
        <f>SUM(T27:W27)</f>
        <v>6846.3859999999995</v>
      </c>
      <c r="Y27" s="324">
        <f>IF(ISERROR(R27/X27-1),"         /0",IF(R27/X27&gt;5,"  *  ",(R27/X27-1)))</f>
        <v>-0.12707273589306822</v>
      </c>
    </row>
    <row r="28" spans="1:25" ht="19.5" customHeight="1">
      <c r="A28" s="318" t="s">
        <v>306</v>
      </c>
      <c r="B28" s="319">
        <v>321.234</v>
      </c>
      <c r="C28" s="320">
        <v>150.052</v>
      </c>
      <c r="D28" s="321">
        <v>0.03</v>
      </c>
      <c r="E28" s="320">
        <v>0.03</v>
      </c>
      <c r="F28" s="321">
        <f t="shared" si="8"/>
        <v>471.3459999999999</v>
      </c>
      <c r="G28" s="322">
        <f t="shared" si="9"/>
        <v>0.008472867037612478</v>
      </c>
      <c r="H28" s="319">
        <v>568.245</v>
      </c>
      <c r="I28" s="320">
        <v>404.115</v>
      </c>
      <c r="J28" s="321">
        <v>39.037</v>
      </c>
      <c r="K28" s="320">
        <v>0</v>
      </c>
      <c r="L28" s="321">
        <f t="shared" si="10"/>
        <v>1011.397</v>
      </c>
      <c r="M28" s="323">
        <f t="shared" si="15"/>
        <v>-0.533965396377486</v>
      </c>
      <c r="N28" s="319">
        <v>3263.977</v>
      </c>
      <c r="O28" s="320">
        <v>1717.79</v>
      </c>
      <c r="P28" s="321">
        <v>138.673</v>
      </c>
      <c r="Q28" s="320">
        <v>7.32</v>
      </c>
      <c r="R28" s="321">
        <f t="shared" si="11"/>
        <v>5127.759999999999</v>
      </c>
      <c r="S28" s="322">
        <f t="shared" si="12"/>
        <v>0.009225922444577357</v>
      </c>
      <c r="T28" s="333">
        <v>5401.753999999999</v>
      </c>
      <c r="U28" s="320">
        <v>2674.492999999999</v>
      </c>
      <c r="V28" s="321">
        <v>88.753</v>
      </c>
      <c r="W28" s="320">
        <v>2055.313</v>
      </c>
      <c r="X28" s="321">
        <f t="shared" si="13"/>
        <v>10220.312999999998</v>
      </c>
      <c r="Y28" s="324">
        <f t="shared" si="14"/>
        <v>-0.49827759678201633</v>
      </c>
    </row>
    <row r="29" spans="1:25" ht="19.5" customHeight="1">
      <c r="A29" s="318" t="s">
        <v>308</v>
      </c>
      <c r="B29" s="319">
        <v>114.14</v>
      </c>
      <c r="C29" s="320">
        <v>68.49</v>
      </c>
      <c r="D29" s="321">
        <v>0</v>
      </c>
      <c r="E29" s="320">
        <v>0.2</v>
      </c>
      <c r="F29" s="321">
        <f t="shared" si="8"/>
        <v>182.82999999999998</v>
      </c>
      <c r="G29" s="322">
        <f t="shared" si="9"/>
        <v>0.0032865332059393514</v>
      </c>
      <c r="H29" s="319">
        <v>263.324</v>
      </c>
      <c r="I29" s="320">
        <v>20.654</v>
      </c>
      <c r="J29" s="321"/>
      <c r="K29" s="320">
        <v>0</v>
      </c>
      <c r="L29" s="321">
        <f t="shared" si="10"/>
        <v>283.978</v>
      </c>
      <c r="M29" s="323">
        <f t="shared" si="15"/>
        <v>-0.3561825211812183</v>
      </c>
      <c r="N29" s="319">
        <v>1965.7560000000005</v>
      </c>
      <c r="O29" s="320">
        <v>510.885</v>
      </c>
      <c r="P29" s="321">
        <v>0</v>
      </c>
      <c r="Q29" s="320">
        <v>8.485999999999999</v>
      </c>
      <c r="R29" s="321">
        <f t="shared" si="11"/>
        <v>2485.1270000000004</v>
      </c>
      <c r="S29" s="322">
        <f t="shared" si="12"/>
        <v>0.004471267954608874</v>
      </c>
      <c r="T29" s="333">
        <v>2001.1370000000004</v>
      </c>
      <c r="U29" s="320">
        <v>486.016</v>
      </c>
      <c r="V29" s="321">
        <v>0</v>
      </c>
      <c r="W29" s="320">
        <v>20.9</v>
      </c>
      <c r="X29" s="321">
        <f t="shared" si="13"/>
        <v>2508.0530000000003</v>
      </c>
      <c r="Y29" s="324">
        <f t="shared" si="14"/>
        <v>-0.009140955155253816</v>
      </c>
    </row>
    <row r="30" spans="1:25" ht="19.5" customHeight="1">
      <c r="A30" s="318" t="s">
        <v>305</v>
      </c>
      <c r="B30" s="319">
        <v>25.9</v>
      </c>
      <c r="C30" s="320">
        <v>141.791</v>
      </c>
      <c r="D30" s="321">
        <v>0</v>
      </c>
      <c r="E30" s="320">
        <v>0</v>
      </c>
      <c r="F30" s="321">
        <f t="shared" si="8"/>
        <v>167.691</v>
      </c>
      <c r="G30" s="322">
        <f t="shared" si="9"/>
        <v>0.003014396104781359</v>
      </c>
      <c r="H30" s="319">
        <v>39.837</v>
      </c>
      <c r="I30" s="320">
        <v>34.591</v>
      </c>
      <c r="J30" s="321"/>
      <c r="K30" s="320"/>
      <c r="L30" s="321">
        <f t="shared" si="10"/>
        <v>74.428</v>
      </c>
      <c r="M30" s="323">
        <f t="shared" si="15"/>
        <v>1.2530633632503898</v>
      </c>
      <c r="N30" s="319">
        <v>340.84</v>
      </c>
      <c r="O30" s="320">
        <v>788.0279999999999</v>
      </c>
      <c r="P30" s="321">
        <v>0</v>
      </c>
      <c r="Q30" s="320">
        <v>7.317</v>
      </c>
      <c r="R30" s="321">
        <f t="shared" si="11"/>
        <v>1136.185</v>
      </c>
      <c r="S30" s="322">
        <f t="shared" si="12"/>
        <v>0.002044236604812262</v>
      </c>
      <c r="T30" s="333">
        <v>526.852</v>
      </c>
      <c r="U30" s="320">
        <v>690.9429999999999</v>
      </c>
      <c r="V30" s="321">
        <v>0</v>
      </c>
      <c r="W30" s="320">
        <v>33.739999999999995</v>
      </c>
      <c r="X30" s="321">
        <f t="shared" si="13"/>
        <v>1251.5349999999999</v>
      </c>
      <c r="Y30" s="324">
        <f t="shared" si="14"/>
        <v>-0.0921668191460886</v>
      </c>
    </row>
    <row r="31" spans="1:25" ht="19.5" customHeight="1">
      <c r="A31" s="318" t="s">
        <v>390</v>
      </c>
      <c r="B31" s="319">
        <v>0</v>
      </c>
      <c r="C31" s="320">
        <v>36.311</v>
      </c>
      <c r="D31" s="321">
        <v>0</v>
      </c>
      <c r="E31" s="320">
        <v>0</v>
      </c>
      <c r="F31" s="321">
        <f t="shared" si="8"/>
        <v>36.311</v>
      </c>
      <c r="G31" s="322">
        <f t="shared" si="9"/>
        <v>0.0006527227875122452</v>
      </c>
      <c r="H31" s="319">
        <v>0</v>
      </c>
      <c r="I31" s="320">
        <v>0.019</v>
      </c>
      <c r="J31" s="321"/>
      <c r="K31" s="320"/>
      <c r="L31" s="321">
        <f t="shared" si="10"/>
        <v>0.019</v>
      </c>
      <c r="M31" s="323" t="s">
        <v>45</v>
      </c>
      <c r="N31" s="319">
        <v>222.096</v>
      </c>
      <c r="O31" s="320">
        <v>1401.7630000000001</v>
      </c>
      <c r="P31" s="321">
        <v>0.58</v>
      </c>
      <c r="Q31" s="320">
        <v>0</v>
      </c>
      <c r="R31" s="321">
        <f t="shared" si="11"/>
        <v>1624.439</v>
      </c>
      <c r="S31" s="322">
        <f t="shared" si="12"/>
        <v>0.002922708595945754</v>
      </c>
      <c r="T31" s="333">
        <v>60.732</v>
      </c>
      <c r="U31" s="320">
        <v>364.062</v>
      </c>
      <c r="V31" s="321"/>
      <c r="W31" s="320"/>
      <c r="X31" s="321">
        <f t="shared" si="13"/>
        <v>424.794</v>
      </c>
      <c r="Y31" s="324">
        <f t="shared" si="14"/>
        <v>2.8240629575747307</v>
      </c>
    </row>
    <row r="32" spans="1:25" ht="19.5" customHeight="1" thickBot="1">
      <c r="A32" s="318" t="s">
        <v>276</v>
      </c>
      <c r="B32" s="319">
        <v>527.547</v>
      </c>
      <c r="C32" s="320">
        <v>389.749</v>
      </c>
      <c r="D32" s="321">
        <v>49.246</v>
      </c>
      <c r="E32" s="320">
        <v>150.422</v>
      </c>
      <c r="F32" s="321">
        <f t="shared" si="8"/>
        <v>1116.964</v>
      </c>
      <c r="G32" s="322">
        <f t="shared" si="9"/>
        <v>0.02007842955663098</v>
      </c>
      <c r="H32" s="319">
        <v>554.041</v>
      </c>
      <c r="I32" s="320">
        <v>641.078</v>
      </c>
      <c r="J32" s="321">
        <v>120.095</v>
      </c>
      <c r="K32" s="320">
        <v>45.815</v>
      </c>
      <c r="L32" s="321">
        <f t="shared" si="10"/>
        <v>1361.0290000000002</v>
      </c>
      <c r="M32" s="323">
        <f t="shared" si="15"/>
        <v>-0.1793238792119788</v>
      </c>
      <c r="N32" s="319">
        <v>6855.364</v>
      </c>
      <c r="O32" s="320">
        <v>3628.3150000000005</v>
      </c>
      <c r="P32" s="321">
        <v>223.11900000000006</v>
      </c>
      <c r="Q32" s="320">
        <v>593.032</v>
      </c>
      <c r="R32" s="321">
        <f t="shared" si="11"/>
        <v>11299.83</v>
      </c>
      <c r="S32" s="322">
        <f t="shared" si="12"/>
        <v>0.02033077897891254</v>
      </c>
      <c r="T32" s="333">
        <v>6384.684000000001</v>
      </c>
      <c r="U32" s="320">
        <v>3953.9420000000005</v>
      </c>
      <c r="V32" s="321">
        <v>766.3049999999998</v>
      </c>
      <c r="W32" s="320">
        <v>1169.549</v>
      </c>
      <c r="X32" s="321">
        <f t="shared" si="13"/>
        <v>12274.480000000003</v>
      </c>
      <c r="Y32" s="324">
        <f t="shared" si="14"/>
        <v>-0.07940458577471332</v>
      </c>
    </row>
    <row r="33" spans="1:25" s="145" customFormat="1" ht="19.5" customHeight="1">
      <c r="A33" s="152" t="s">
        <v>54</v>
      </c>
      <c r="B33" s="149">
        <f>SUM(B34:B43)</f>
        <v>2325.478</v>
      </c>
      <c r="C33" s="148">
        <f>SUM(C34:C43)</f>
        <v>2813.7700000000004</v>
      </c>
      <c r="D33" s="147">
        <f>SUM(D34:D43)</f>
        <v>325.37</v>
      </c>
      <c r="E33" s="148">
        <f>SUM(E34:E43)</f>
        <v>394.666</v>
      </c>
      <c r="F33" s="147">
        <f t="shared" si="8"/>
        <v>5859.284000000001</v>
      </c>
      <c r="G33" s="150">
        <f t="shared" si="9"/>
        <v>0.10532588431345594</v>
      </c>
      <c r="H33" s="149">
        <f>SUM(H34:H43)</f>
        <v>1326.1170000000002</v>
      </c>
      <c r="I33" s="184">
        <f>SUM(I34:I43)</f>
        <v>2154.2379999999994</v>
      </c>
      <c r="J33" s="147">
        <f>SUM(J34:J43)</f>
        <v>0</v>
      </c>
      <c r="K33" s="148">
        <f>SUM(K34:K43)</f>
        <v>0</v>
      </c>
      <c r="L33" s="147">
        <f t="shared" si="10"/>
        <v>3480.3549999999996</v>
      </c>
      <c r="M33" s="151">
        <f t="shared" si="15"/>
        <v>0.683530559382592</v>
      </c>
      <c r="N33" s="149">
        <f>SUM(N34:N43)</f>
        <v>16492.911</v>
      </c>
      <c r="O33" s="148">
        <f>SUM(O34:O43)</f>
        <v>22281.971000000005</v>
      </c>
      <c r="P33" s="147">
        <f>SUM(P34:P43)</f>
        <v>2607.246</v>
      </c>
      <c r="Q33" s="148">
        <f>SUM(Q34:Q43)</f>
        <v>2475.5580000000004</v>
      </c>
      <c r="R33" s="147">
        <f t="shared" si="11"/>
        <v>43857.686</v>
      </c>
      <c r="S33" s="150">
        <f t="shared" si="12"/>
        <v>0.07890923320019388</v>
      </c>
      <c r="T33" s="149">
        <f>SUM(T34:T43)</f>
        <v>24294.39</v>
      </c>
      <c r="U33" s="148">
        <f>SUM(U34:U43)</f>
        <v>20389.933000000005</v>
      </c>
      <c r="V33" s="147">
        <f>SUM(V34:V43)</f>
        <v>610.775</v>
      </c>
      <c r="W33" s="148">
        <f>SUM(W34:W43)</f>
        <v>6.178999999999999</v>
      </c>
      <c r="X33" s="147">
        <f t="shared" si="13"/>
        <v>45301.277</v>
      </c>
      <c r="Y33" s="146">
        <f t="shared" si="14"/>
        <v>-0.03186645268300048</v>
      </c>
    </row>
    <row r="34" spans="1:25" ht="19.5" customHeight="1">
      <c r="A34" s="311" t="s">
        <v>315</v>
      </c>
      <c r="B34" s="312">
        <v>553.47</v>
      </c>
      <c r="C34" s="313">
        <v>969.2270000000001</v>
      </c>
      <c r="D34" s="314">
        <v>0</v>
      </c>
      <c r="E34" s="313">
        <v>0</v>
      </c>
      <c r="F34" s="314">
        <f t="shared" si="8"/>
        <v>1522.6970000000001</v>
      </c>
      <c r="G34" s="315">
        <f t="shared" si="9"/>
        <v>0.027371844079659976</v>
      </c>
      <c r="H34" s="312">
        <v>569.1210000000001</v>
      </c>
      <c r="I34" s="335">
        <v>873.49</v>
      </c>
      <c r="J34" s="314">
        <v>0</v>
      </c>
      <c r="K34" s="313">
        <v>0</v>
      </c>
      <c r="L34" s="314">
        <f t="shared" si="10"/>
        <v>1442.611</v>
      </c>
      <c r="M34" s="316">
        <f t="shared" si="15"/>
        <v>0.055514618979059405</v>
      </c>
      <c r="N34" s="312">
        <v>5129.058</v>
      </c>
      <c r="O34" s="313">
        <v>8046.897000000002</v>
      </c>
      <c r="P34" s="314"/>
      <c r="Q34" s="313"/>
      <c r="R34" s="314">
        <f t="shared" si="11"/>
        <v>13175.955000000002</v>
      </c>
      <c r="S34" s="315">
        <f t="shared" si="12"/>
        <v>0.023706323806738476</v>
      </c>
      <c r="T34" s="312">
        <v>4953.2119999999995</v>
      </c>
      <c r="U34" s="313">
        <v>8380.042</v>
      </c>
      <c r="V34" s="314">
        <v>0</v>
      </c>
      <c r="W34" s="313">
        <v>0</v>
      </c>
      <c r="X34" s="314">
        <f t="shared" si="13"/>
        <v>13333.253999999999</v>
      </c>
      <c r="Y34" s="317">
        <f t="shared" si="14"/>
        <v>-0.011797495195096208</v>
      </c>
    </row>
    <row r="35" spans="1:25" ht="19.5" customHeight="1">
      <c r="A35" s="318" t="s">
        <v>321</v>
      </c>
      <c r="B35" s="319">
        <v>652.908</v>
      </c>
      <c r="C35" s="320">
        <v>477.894</v>
      </c>
      <c r="D35" s="321">
        <v>325.32</v>
      </c>
      <c r="E35" s="320">
        <v>0</v>
      </c>
      <c r="F35" s="321">
        <f t="shared" si="8"/>
        <v>1456.122</v>
      </c>
      <c r="G35" s="322">
        <f t="shared" si="9"/>
        <v>0.026175098752386484</v>
      </c>
      <c r="H35" s="319">
        <v>107.675</v>
      </c>
      <c r="I35" s="338">
        <v>104.665</v>
      </c>
      <c r="J35" s="321"/>
      <c r="K35" s="320"/>
      <c r="L35" s="321">
        <f t="shared" si="10"/>
        <v>212.34</v>
      </c>
      <c r="M35" s="323">
        <f t="shared" si="15"/>
        <v>5.857502119242724</v>
      </c>
      <c r="N35" s="319">
        <v>1753.8050000000003</v>
      </c>
      <c r="O35" s="320">
        <v>1561.6329999999998</v>
      </c>
      <c r="P35" s="321">
        <v>2509.728</v>
      </c>
      <c r="Q35" s="320"/>
      <c r="R35" s="321">
        <f t="shared" si="11"/>
        <v>5825.166</v>
      </c>
      <c r="S35" s="322">
        <f t="shared" si="12"/>
        <v>0.010480703024866396</v>
      </c>
      <c r="T35" s="319">
        <v>6475.915000000002</v>
      </c>
      <c r="U35" s="320">
        <v>946.1720000000001</v>
      </c>
      <c r="V35" s="321"/>
      <c r="W35" s="320"/>
      <c r="X35" s="321">
        <f t="shared" si="13"/>
        <v>7422.087000000002</v>
      </c>
      <c r="Y35" s="324">
        <f t="shared" si="14"/>
        <v>-0.21515794681468992</v>
      </c>
    </row>
    <row r="36" spans="1:25" ht="19.5" customHeight="1">
      <c r="A36" s="318" t="s">
        <v>391</v>
      </c>
      <c r="B36" s="319">
        <v>615.282</v>
      </c>
      <c r="C36" s="320">
        <v>136.163</v>
      </c>
      <c r="D36" s="321">
        <v>0</v>
      </c>
      <c r="E36" s="320">
        <v>0</v>
      </c>
      <c r="F36" s="321">
        <f t="shared" si="8"/>
        <v>751.445</v>
      </c>
      <c r="G36" s="322">
        <f t="shared" si="9"/>
        <v>0.013507897746196446</v>
      </c>
      <c r="H36" s="319">
        <v>423.142</v>
      </c>
      <c r="I36" s="338">
        <v>122.799</v>
      </c>
      <c r="J36" s="321"/>
      <c r="K36" s="320"/>
      <c r="L36" s="321">
        <f t="shared" si="10"/>
        <v>545.941</v>
      </c>
      <c r="M36" s="323">
        <f t="shared" si="15"/>
        <v>0.37642162797811496</v>
      </c>
      <c r="N36" s="319">
        <v>6911.301</v>
      </c>
      <c r="O36" s="320">
        <v>1126.6609999999998</v>
      </c>
      <c r="P36" s="321">
        <v>96.968</v>
      </c>
      <c r="Q36" s="320">
        <v>11.984</v>
      </c>
      <c r="R36" s="321">
        <f t="shared" si="11"/>
        <v>8146.914000000001</v>
      </c>
      <c r="S36" s="322">
        <f t="shared" si="12"/>
        <v>0.014658017677629512</v>
      </c>
      <c r="T36" s="319">
        <v>7081.9839999999995</v>
      </c>
      <c r="U36" s="320">
        <v>1337.5189999999998</v>
      </c>
      <c r="V36" s="321">
        <v>610.775</v>
      </c>
      <c r="W36" s="320">
        <v>5.879</v>
      </c>
      <c r="X36" s="321">
        <f t="shared" si="13"/>
        <v>9036.157</v>
      </c>
      <c r="Y36" s="324">
        <f t="shared" si="14"/>
        <v>-0.09840942338651248</v>
      </c>
    </row>
    <row r="37" spans="1:25" ht="19.5" customHeight="1">
      <c r="A37" s="318" t="s">
        <v>319</v>
      </c>
      <c r="B37" s="319">
        <v>67.435</v>
      </c>
      <c r="C37" s="320">
        <v>305.552</v>
      </c>
      <c r="D37" s="321">
        <v>0</v>
      </c>
      <c r="E37" s="320">
        <v>0</v>
      </c>
      <c r="F37" s="321">
        <f t="shared" si="8"/>
        <v>372.987</v>
      </c>
      <c r="G37" s="322">
        <f t="shared" si="9"/>
        <v>0.006704775807491664</v>
      </c>
      <c r="H37" s="319">
        <v>108.645</v>
      </c>
      <c r="I37" s="338">
        <v>293.579</v>
      </c>
      <c r="J37" s="321"/>
      <c r="K37" s="320"/>
      <c r="L37" s="321">
        <f t="shared" si="10"/>
        <v>402.224</v>
      </c>
      <c r="M37" s="323">
        <f t="shared" si="15"/>
        <v>-0.07268835275866181</v>
      </c>
      <c r="N37" s="319">
        <v>951.9069999999999</v>
      </c>
      <c r="O37" s="320">
        <v>3381.0009999999997</v>
      </c>
      <c r="P37" s="321"/>
      <c r="Q37" s="320"/>
      <c r="R37" s="321">
        <f t="shared" si="11"/>
        <v>4332.907999999999</v>
      </c>
      <c r="S37" s="322">
        <f t="shared" si="12"/>
        <v>0.007795815944484295</v>
      </c>
      <c r="T37" s="319">
        <v>1226.1899999999998</v>
      </c>
      <c r="U37" s="320">
        <v>3104.8340000000003</v>
      </c>
      <c r="V37" s="321"/>
      <c r="W37" s="320"/>
      <c r="X37" s="321">
        <f t="shared" si="13"/>
        <v>4331.024</v>
      </c>
      <c r="Y37" s="324">
        <f t="shared" si="14"/>
        <v>0.0004350010528686443</v>
      </c>
    </row>
    <row r="38" spans="1:25" ht="19.5" customHeight="1">
      <c r="A38" s="318" t="s">
        <v>317</v>
      </c>
      <c r="B38" s="319">
        <v>14.856</v>
      </c>
      <c r="C38" s="320">
        <v>221.397</v>
      </c>
      <c r="D38" s="321">
        <v>0</v>
      </c>
      <c r="E38" s="320">
        <v>0</v>
      </c>
      <c r="F38" s="321">
        <f>SUM(B38:E38)</f>
        <v>236.253</v>
      </c>
      <c r="G38" s="322">
        <f>F38/$F$9</f>
        <v>0.004246859538931191</v>
      </c>
      <c r="H38" s="319">
        <v>19.807</v>
      </c>
      <c r="I38" s="338">
        <v>245.747</v>
      </c>
      <c r="J38" s="321"/>
      <c r="K38" s="320"/>
      <c r="L38" s="321">
        <f>SUM(H38:K38)</f>
        <v>265.55400000000003</v>
      </c>
      <c r="M38" s="323">
        <f>IF(ISERROR(F38/L38-1),"         /0",(F38/L38-1))</f>
        <v>-0.11033914006190848</v>
      </c>
      <c r="N38" s="319">
        <v>185.716</v>
      </c>
      <c r="O38" s="320">
        <v>2087.796</v>
      </c>
      <c r="P38" s="321"/>
      <c r="Q38" s="320"/>
      <c r="R38" s="321">
        <f>SUM(N38:Q38)</f>
        <v>2273.5119999999997</v>
      </c>
      <c r="S38" s="322">
        <f>R38/$R$9</f>
        <v>0.004090527908641581</v>
      </c>
      <c r="T38" s="319">
        <v>254.7</v>
      </c>
      <c r="U38" s="320">
        <v>2238.153</v>
      </c>
      <c r="V38" s="321"/>
      <c r="W38" s="320"/>
      <c r="X38" s="321">
        <f>SUM(T38:W38)</f>
        <v>2492.8529999999996</v>
      </c>
      <c r="Y38" s="324">
        <f>IF(ISERROR(R38/X38-1),"         /0",IF(R38/X38&gt;5,"  *  ",(R38/X38-1)))</f>
        <v>-0.08798793992265086</v>
      </c>
    </row>
    <row r="39" spans="1:25" ht="19.5" customHeight="1">
      <c r="A39" s="318" t="s">
        <v>318</v>
      </c>
      <c r="B39" s="319">
        <v>6.0969999999999995</v>
      </c>
      <c r="C39" s="320">
        <v>222.432</v>
      </c>
      <c r="D39" s="321">
        <v>0</v>
      </c>
      <c r="E39" s="320">
        <v>0</v>
      </c>
      <c r="F39" s="321">
        <f>SUM(B39:E39)</f>
        <v>228.529</v>
      </c>
      <c r="G39" s="322">
        <f>F39/$F$9</f>
        <v>0.004108013712301669</v>
      </c>
      <c r="H39" s="319">
        <v>13.870000000000001</v>
      </c>
      <c r="I39" s="338">
        <v>242.175</v>
      </c>
      <c r="J39" s="321"/>
      <c r="K39" s="320"/>
      <c r="L39" s="321">
        <f>SUM(H39:K39)</f>
        <v>256.045</v>
      </c>
      <c r="M39" s="323">
        <f>IF(ISERROR(F39/L39-1),"         /0",(F39/L39-1))</f>
        <v>-0.10746548458278826</v>
      </c>
      <c r="N39" s="319">
        <v>136.498</v>
      </c>
      <c r="O39" s="320">
        <v>2491.7609999999995</v>
      </c>
      <c r="P39" s="321"/>
      <c r="Q39" s="320"/>
      <c r="R39" s="321">
        <f>SUM(N39:Q39)</f>
        <v>2628.2589999999996</v>
      </c>
      <c r="S39" s="322">
        <f>R39/$R$9</f>
        <v>0.004728792630361491</v>
      </c>
      <c r="T39" s="319">
        <v>141.619</v>
      </c>
      <c r="U39" s="320">
        <v>2384.3790000000004</v>
      </c>
      <c r="V39" s="321"/>
      <c r="W39" s="320"/>
      <c r="X39" s="321">
        <f>SUM(T39:W39)</f>
        <v>2525.9980000000005</v>
      </c>
      <c r="Y39" s="324">
        <f>IF(ISERROR(R39/X39-1),"         /0",IF(R39/X39&gt;5,"  *  ",(R39/X39-1)))</f>
        <v>0.040483404974983817</v>
      </c>
    </row>
    <row r="40" spans="1:25" ht="19.5" customHeight="1">
      <c r="A40" s="318" t="s">
        <v>316</v>
      </c>
      <c r="B40" s="319">
        <v>23.564</v>
      </c>
      <c r="C40" s="320">
        <v>151.983</v>
      </c>
      <c r="D40" s="321">
        <v>0</v>
      </c>
      <c r="E40" s="320">
        <v>0</v>
      </c>
      <c r="F40" s="321">
        <f>SUM(B40:E40)</f>
        <v>175.547</v>
      </c>
      <c r="G40" s="322">
        <f>F40/$F$9</f>
        <v>0.0031556147497841455</v>
      </c>
      <c r="H40" s="319">
        <v>11.526</v>
      </c>
      <c r="I40" s="338">
        <v>84.428</v>
      </c>
      <c r="J40" s="321"/>
      <c r="K40" s="320"/>
      <c r="L40" s="321">
        <f>SUM(H40:K40)</f>
        <v>95.954</v>
      </c>
      <c r="M40" s="323">
        <f>IF(ISERROR(F40/L40-1),"         /0",(F40/L40-1))</f>
        <v>0.8294912145403006</v>
      </c>
      <c r="N40" s="319">
        <v>165.119</v>
      </c>
      <c r="O40" s="320">
        <v>779.1349999999999</v>
      </c>
      <c r="P40" s="321">
        <v>0</v>
      </c>
      <c r="Q40" s="320"/>
      <c r="R40" s="321">
        <f>SUM(N40:Q40)</f>
        <v>944.2539999999999</v>
      </c>
      <c r="S40" s="322">
        <f>R40/$R$9</f>
        <v>0.0016989122291179673</v>
      </c>
      <c r="T40" s="319">
        <v>106.49700000000001</v>
      </c>
      <c r="U40" s="320">
        <v>573.644</v>
      </c>
      <c r="V40" s="321"/>
      <c r="W40" s="320"/>
      <c r="X40" s="321">
        <f>SUM(T40:W40)</f>
        <v>680.1410000000001</v>
      </c>
      <c r="Y40" s="324">
        <f>IF(ISERROR(R40/X40-1),"         /0",IF(R40/X40&gt;5,"  *  ",(R40/X40-1)))</f>
        <v>0.38832095109690457</v>
      </c>
    </row>
    <row r="41" spans="1:25" ht="19.5" customHeight="1">
      <c r="A41" s="318" t="s">
        <v>320</v>
      </c>
      <c r="B41" s="319">
        <v>20.691000000000003</v>
      </c>
      <c r="C41" s="320">
        <v>97.92</v>
      </c>
      <c r="D41" s="321">
        <v>0</v>
      </c>
      <c r="E41" s="320">
        <v>0</v>
      </c>
      <c r="F41" s="321">
        <f t="shared" si="8"/>
        <v>118.611</v>
      </c>
      <c r="G41" s="322">
        <f t="shared" si="9"/>
        <v>0.0021321390914492834</v>
      </c>
      <c r="H41" s="319">
        <v>16.325</v>
      </c>
      <c r="I41" s="338">
        <v>112.749</v>
      </c>
      <c r="J41" s="321"/>
      <c r="K41" s="320"/>
      <c r="L41" s="321">
        <f t="shared" si="10"/>
        <v>129.07399999999998</v>
      </c>
      <c r="M41" s="323">
        <f t="shared" si="15"/>
        <v>-0.08106202643444826</v>
      </c>
      <c r="N41" s="319">
        <v>221.69600000000003</v>
      </c>
      <c r="O41" s="320">
        <v>1045.9730000000002</v>
      </c>
      <c r="P41" s="321">
        <v>0</v>
      </c>
      <c r="Q41" s="320"/>
      <c r="R41" s="321">
        <f t="shared" si="11"/>
        <v>1267.6690000000003</v>
      </c>
      <c r="S41" s="322">
        <f t="shared" si="12"/>
        <v>0.002280804070275313</v>
      </c>
      <c r="T41" s="319">
        <v>157.11299999999997</v>
      </c>
      <c r="U41" s="320">
        <v>895.115</v>
      </c>
      <c r="V41" s="321"/>
      <c r="W41" s="320"/>
      <c r="X41" s="321">
        <f t="shared" si="13"/>
        <v>1052.228</v>
      </c>
      <c r="Y41" s="324">
        <f t="shared" si="14"/>
        <v>0.20474745017239626</v>
      </c>
    </row>
    <row r="42" spans="1:25" ht="19.5" customHeight="1">
      <c r="A42" s="318" t="s">
        <v>323</v>
      </c>
      <c r="B42" s="319">
        <v>32.35</v>
      </c>
      <c r="C42" s="320">
        <v>2.931</v>
      </c>
      <c r="D42" s="321">
        <v>0</v>
      </c>
      <c r="E42" s="320">
        <v>0</v>
      </c>
      <c r="F42" s="321">
        <f t="shared" si="8"/>
        <v>35.281</v>
      </c>
      <c r="G42" s="322">
        <f t="shared" si="9"/>
        <v>0.0006342076138420733</v>
      </c>
      <c r="H42" s="319">
        <v>0</v>
      </c>
      <c r="I42" s="338">
        <v>0</v>
      </c>
      <c r="J42" s="321"/>
      <c r="K42" s="320"/>
      <c r="L42" s="321">
        <f t="shared" si="10"/>
        <v>0</v>
      </c>
      <c r="M42" s="323" t="s">
        <v>45</v>
      </c>
      <c r="N42" s="319">
        <v>32.35</v>
      </c>
      <c r="O42" s="320">
        <v>2.931</v>
      </c>
      <c r="P42" s="321"/>
      <c r="Q42" s="320"/>
      <c r="R42" s="321">
        <f t="shared" si="11"/>
        <v>35.281</v>
      </c>
      <c r="S42" s="322">
        <f t="shared" si="12"/>
        <v>6.347796499195238E-05</v>
      </c>
      <c r="T42" s="319">
        <v>0</v>
      </c>
      <c r="U42" s="320">
        <v>0</v>
      </c>
      <c r="V42" s="321"/>
      <c r="W42" s="320"/>
      <c r="X42" s="321">
        <f t="shared" si="13"/>
        <v>0</v>
      </c>
      <c r="Y42" s="324" t="str">
        <f t="shared" si="14"/>
        <v>         /0</v>
      </c>
    </row>
    <row r="43" spans="1:25" ht="19.5" customHeight="1" thickBot="1">
      <c r="A43" s="318" t="s">
        <v>276</v>
      </c>
      <c r="B43" s="319">
        <v>338.82500000000005</v>
      </c>
      <c r="C43" s="320">
        <v>228.271</v>
      </c>
      <c r="D43" s="321">
        <v>0.05</v>
      </c>
      <c r="E43" s="320">
        <v>394.666</v>
      </c>
      <c r="F43" s="321">
        <f t="shared" si="8"/>
        <v>961.8119999999999</v>
      </c>
      <c r="G43" s="322">
        <f t="shared" si="9"/>
        <v>0.017289433221413002</v>
      </c>
      <c r="H43" s="319">
        <v>56.006</v>
      </c>
      <c r="I43" s="338">
        <v>74.606</v>
      </c>
      <c r="J43" s="321">
        <v>0</v>
      </c>
      <c r="K43" s="320"/>
      <c r="L43" s="321">
        <f t="shared" si="10"/>
        <v>130.612</v>
      </c>
      <c r="M43" s="323" t="s">
        <v>45</v>
      </c>
      <c r="N43" s="319">
        <v>1005.461</v>
      </c>
      <c r="O43" s="320">
        <v>1758.183</v>
      </c>
      <c r="P43" s="321">
        <v>0.55</v>
      </c>
      <c r="Q43" s="320">
        <v>2463.5740000000005</v>
      </c>
      <c r="R43" s="321">
        <f t="shared" si="11"/>
        <v>5227.768000000001</v>
      </c>
      <c r="S43" s="322">
        <f t="shared" si="12"/>
        <v>0.009405857943086902</v>
      </c>
      <c r="T43" s="319">
        <v>3897.160000000001</v>
      </c>
      <c r="U43" s="320">
        <v>530.075</v>
      </c>
      <c r="V43" s="321">
        <v>0</v>
      </c>
      <c r="W43" s="320">
        <v>0.3</v>
      </c>
      <c r="X43" s="321">
        <f t="shared" si="13"/>
        <v>4427.535000000002</v>
      </c>
      <c r="Y43" s="324">
        <f t="shared" si="14"/>
        <v>0.18074007320100205</v>
      </c>
    </row>
    <row r="44" spans="1:25" s="145" customFormat="1" ht="19.5" customHeight="1">
      <c r="A44" s="152" t="s">
        <v>53</v>
      </c>
      <c r="B44" s="149">
        <f>SUM(B45:B54)</f>
        <v>3017.1359999999995</v>
      </c>
      <c r="C44" s="148">
        <f>SUM(C45:C54)</f>
        <v>2285.746</v>
      </c>
      <c r="D44" s="147">
        <f>SUM(D45:D54)</f>
        <v>319.745</v>
      </c>
      <c r="E44" s="148">
        <f>SUM(E45:E54)</f>
        <v>334.46700000000004</v>
      </c>
      <c r="F44" s="147">
        <f t="shared" si="8"/>
        <v>5957.093999999999</v>
      </c>
      <c r="G44" s="150">
        <f t="shared" si="9"/>
        <v>0.10708410677625156</v>
      </c>
      <c r="H44" s="149">
        <f>SUM(H45:H54)</f>
        <v>2883.221</v>
      </c>
      <c r="I44" s="148">
        <f>SUM(I45:I54)</f>
        <v>2444.459</v>
      </c>
      <c r="J44" s="147">
        <f>SUM(J45:J54)</f>
        <v>45.98</v>
      </c>
      <c r="K44" s="148">
        <f>SUM(K45:K54)</f>
        <v>13.514</v>
      </c>
      <c r="L44" s="147">
        <f t="shared" si="10"/>
        <v>5387.174</v>
      </c>
      <c r="M44" s="151">
        <f aca="true" t="shared" si="16" ref="M44:M58">IF(ISERROR(F44/L44-1),"         /0",(F44/L44-1))</f>
        <v>0.10579201637073532</v>
      </c>
      <c r="N44" s="149">
        <f>SUM(N45:N54)</f>
        <v>31263.341</v>
      </c>
      <c r="O44" s="148">
        <f>SUM(O45:O54)</f>
        <v>20703.290999999994</v>
      </c>
      <c r="P44" s="147">
        <f>SUM(P45:P54)</f>
        <v>2880.9429999999998</v>
      </c>
      <c r="Q44" s="148">
        <f>SUM(Q45:Q54)</f>
        <v>2481.697</v>
      </c>
      <c r="R44" s="147">
        <f t="shared" si="11"/>
        <v>57329.272</v>
      </c>
      <c r="S44" s="150">
        <f t="shared" si="12"/>
        <v>0.10314745956832619</v>
      </c>
      <c r="T44" s="149">
        <f>SUM(T45:T54)</f>
        <v>30825.880999999998</v>
      </c>
      <c r="U44" s="148">
        <f>SUM(U45:U54)</f>
        <v>23138.72099999999</v>
      </c>
      <c r="V44" s="147">
        <f>SUM(V45:V54)</f>
        <v>672.9849999999997</v>
      </c>
      <c r="W44" s="148">
        <f>SUM(W45:W54)</f>
        <v>1202.674</v>
      </c>
      <c r="X44" s="147">
        <f t="shared" si="13"/>
        <v>55840.260999999984</v>
      </c>
      <c r="Y44" s="146">
        <f t="shared" si="14"/>
        <v>0.026665545134182178</v>
      </c>
    </row>
    <row r="45" spans="1:25" s="137" customFormat="1" ht="19.5" customHeight="1">
      <c r="A45" s="311" t="s">
        <v>329</v>
      </c>
      <c r="B45" s="312">
        <v>1812.3579999999997</v>
      </c>
      <c r="C45" s="313">
        <v>1243.2990000000002</v>
      </c>
      <c r="D45" s="314">
        <v>0.137</v>
      </c>
      <c r="E45" s="313">
        <v>54.68</v>
      </c>
      <c r="F45" s="314">
        <f t="shared" si="8"/>
        <v>3110.474</v>
      </c>
      <c r="G45" s="315">
        <f t="shared" si="9"/>
        <v>0.05591355952092654</v>
      </c>
      <c r="H45" s="312">
        <v>1511.686</v>
      </c>
      <c r="I45" s="313">
        <v>1370.195</v>
      </c>
      <c r="J45" s="314">
        <v>0</v>
      </c>
      <c r="K45" s="313">
        <v>13.514</v>
      </c>
      <c r="L45" s="314">
        <f t="shared" si="10"/>
        <v>2895.395</v>
      </c>
      <c r="M45" s="316">
        <f t="shared" si="16"/>
        <v>0.07428312889951116</v>
      </c>
      <c r="N45" s="312">
        <v>18291.796000000002</v>
      </c>
      <c r="O45" s="313">
        <v>12592.533999999998</v>
      </c>
      <c r="P45" s="314">
        <v>16.477</v>
      </c>
      <c r="Q45" s="313">
        <v>218.311</v>
      </c>
      <c r="R45" s="314">
        <f t="shared" si="11"/>
        <v>31119.118000000002</v>
      </c>
      <c r="S45" s="315">
        <f t="shared" si="12"/>
        <v>0.05598986091619953</v>
      </c>
      <c r="T45" s="332">
        <v>16452.561</v>
      </c>
      <c r="U45" s="313">
        <v>14232.870999999996</v>
      </c>
      <c r="V45" s="314">
        <v>621.8069999999998</v>
      </c>
      <c r="W45" s="313">
        <v>1015.972</v>
      </c>
      <c r="X45" s="314">
        <f t="shared" si="13"/>
        <v>32323.211</v>
      </c>
      <c r="Y45" s="317">
        <f t="shared" si="14"/>
        <v>-0.03725165176194889</v>
      </c>
    </row>
    <row r="46" spans="1:25" s="137" customFormat="1" ht="19.5" customHeight="1">
      <c r="A46" s="318" t="s">
        <v>330</v>
      </c>
      <c r="B46" s="319">
        <v>492.827</v>
      </c>
      <c r="C46" s="320">
        <v>485.14</v>
      </c>
      <c r="D46" s="321">
        <v>223.065</v>
      </c>
      <c r="E46" s="320">
        <v>279.562</v>
      </c>
      <c r="F46" s="321">
        <f t="shared" si="8"/>
        <v>1480.594</v>
      </c>
      <c r="G46" s="322">
        <f t="shared" si="9"/>
        <v>0.026615004898072354</v>
      </c>
      <c r="H46" s="319">
        <v>725.137</v>
      </c>
      <c r="I46" s="320">
        <v>631.613</v>
      </c>
      <c r="J46" s="321">
        <v>45.8</v>
      </c>
      <c r="K46" s="320">
        <v>0</v>
      </c>
      <c r="L46" s="321">
        <f t="shared" si="10"/>
        <v>1402.55</v>
      </c>
      <c r="M46" s="323">
        <f t="shared" si="16"/>
        <v>0.05564436205482881</v>
      </c>
      <c r="N46" s="319">
        <v>5943.745</v>
      </c>
      <c r="O46" s="320">
        <v>3807.5980000000004</v>
      </c>
      <c r="P46" s="321">
        <v>2520.491</v>
      </c>
      <c r="Q46" s="320">
        <v>2142.402</v>
      </c>
      <c r="R46" s="321">
        <f t="shared" si="11"/>
        <v>14414.236</v>
      </c>
      <c r="S46" s="322">
        <f t="shared" si="12"/>
        <v>0.025934252662728943</v>
      </c>
      <c r="T46" s="333">
        <v>7676.7469999999985</v>
      </c>
      <c r="U46" s="320">
        <v>5750.573999999999</v>
      </c>
      <c r="V46" s="321">
        <v>45.8</v>
      </c>
      <c r="W46" s="320">
        <v>0</v>
      </c>
      <c r="X46" s="321">
        <f t="shared" si="13"/>
        <v>13473.120999999996</v>
      </c>
      <c r="Y46" s="324">
        <f t="shared" si="14"/>
        <v>0.0698512987451092</v>
      </c>
    </row>
    <row r="47" spans="1:25" s="137" customFormat="1" ht="19.5" customHeight="1">
      <c r="A47" s="318" t="s">
        <v>331</v>
      </c>
      <c r="B47" s="319">
        <v>152.629</v>
      </c>
      <c r="C47" s="320">
        <v>104.84800000000001</v>
      </c>
      <c r="D47" s="321">
        <v>0</v>
      </c>
      <c r="E47" s="320">
        <v>0</v>
      </c>
      <c r="F47" s="321">
        <f>SUM(B47:E47)</f>
        <v>257.477</v>
      </c>
      <c r="G47" s="322">
        <f>F47/$F$9</f>
        <v>0.004628379971917335</v>
      </c>
      <c r="H47" s="319">
        <v>147.647</v>
      </c>
      <c r="I47" s="320">
        <v>141.353</v>
      </c>
      <c r="J47" s="321"/>
      <c r="K47" s="320"/>
      <c r="L47" s="321">
        <f>SUM(H47:K47)</f>
        <v>289</v>
      </c>
      <c r="M47" s="323">
        <f>IF(ISERROR(F47/L47-1),"         /0",(F47/L47-1))</f>
        <v>-0.10907612456747418</v>
      </c>
      <c r="N47" s="319">
        <v>1525.16</v>
      </c>
      <c r="O47" s="320">
        <v>1207.188</v>
      </c>
      <c r="P47" s="321">
        <v>59.5</v>
      </c>
      <c r="Q47" s="320">
        <v>0</v>
      </c>
      <c r="R47" s="321">
        <f>SUM(N47:Q47)</f>
        <v>2791.848</v>
      </c>
      <c r="S47" s="322">
        <f>R47/$R$9</f>
        <v>0.005023123766527374</v>
      </c>
      <c r="T47" s="333">
        <v>1876.3089999999997</v>
      </c>
      <c r="U47" s="320">
        <v>1255.8829999999998</v>
      </c>
      <c r="V47" s="321">
        <v>0</v>
      </c>
      <c r="W47" s="320">
        <v>42.331</v>
      </c>
      <c r="X47" s="321">
        <f>SUM(T47:W47)</f>
        <v>3174.5229999999997</v>
      </c>
      <c r="Y47" s="324">
        <f>IF(ISERROR(R47/X47-1),"         /0",IF(R47/X47&gt;5,"  *  ",(R47/X47-1)))</f>
        <v>-0.12054566938088018</v>
      </c>
    </row>
    <row r="48" spans="1:25" s="137" customFormat="1" ht="19.5" customHeight="1">
      <c r="A48" s="318" t="s">
        <v>342</v>
      </c>
      <c r="B48" s="319">
        <v>44.073</v>
      </c>
      <c r="C48" s="320">
        <v>104.32099999999998</v>
      </c>
      <c r="D48" s="321">
        <v>0</v>
      </c>
      <c r="E48" s="320">
        <v>0</v>
      </c>
      <c r="F48" s="321">
        <f>SUM(B48:E48)</f>
        <v>148.39399999999998</v>
      </c>
      <c r="G48" s="322">
        <f>F48/$F$9</f>
        <v>0.0026675152248655256</v>
      </c>
      <c r="H48" s="319">
        <v>50.693</v>
      </c>
      <c r="I48" s="320">
        <v>2.478</v>
      </c>
      <c r="J48" s="321"/>
      <c r="K48" s="320"/>
      <c r="L48" s="321">
        <f>SUM(H48:K48)</f>
        <v>53.171</v>
      </c>
      <c r="M48" s="323">
        <f>IF(ISERROR(F48/L48-1),"         /0",(F48/L48-1))</f>
        <v>1.7908822478418682</v>
      </c>
      <c r="N48" s="319">
        <v>503.889</v>
      </c>
      <c r="O48" s="320">
        <v>141.517</v>
      </c>
      <c r="P48" s="321">
        <v>12.6</v>
      </c>
      <c r="Q48" s="320">
        <v>4.35</v>
      </c>
      <c r="R48" s="321">
        <f>SUM(N48:Q48)</f>
        <v>662.356</v>
      </c>
      <c r="S48" s="322">
        <f>R48/$R$9</f>
        <v>0.0011917182330492223</v>
      </c>
      <c r="T48" s="333">
        <v>441.37399999999997</v>
      </c>
      <c r="U48" s="320">
        <v>49.19</v>
      </c>
      <c r="V48" s="321"/>
      <c r="W48" s="320"/>
      <c r="X48" s="321">
        <f>SUM(T48:W48)</f>
        <v>490.56399999999996</v>
      </c>
      <c r="Y48" s="324">
        <f>IF(ISERROR(R48/X48-1),"         /0",IF(R48/X48&gt;5,"  *  ",(R48/X48-1)))</f>
        <v>0.3501928392625633</v>
      </c>
    </row>
    <row r="49" spans="1:25" s="137" customFormat="1" ht="19.5" customHeight="1">
      <c r="A49" s="318" t="s">
        <v>333</v>
      </c>
      <c r="B49" s="319">
        <v>107.414</v>
      </c>
      <c r="C49" s="320">
        <v>28.318</v>
      </c>
      <c r="D49" s="321">
        <v>0</v>
      </c>
      <c r="E49" s="320">
        <v>0</v>
      </c>
      <c r="F49" s="321">
        <f>SUM(B49:E49)</f>
        <v>135.732</v>
      </c>
      <c r="G49" s="322">
        <f>F49/$F$9</f>
        <v>0.0024399044199997816</v>
      </c>
      <c r="H49" s="319">
        <v>85.511</v>
      </c>
      <c r="I49" s="320">
        <v>30.283</v>
      </c>
      <c r="J49" s="321">
        <v>0</v>
      </c>
      <c r="K49" s="320">
        <v>0</v>
      </c>
      <c r="L49" s="321">
        <f>SUM(H49:K49)</f>
        <v>115.794</v>
      </c>
      <c r="M49" s="323">
        <f t="shared" si="16"/>
        <v>0.1721850873102233</v>
      </c>
      <c r="N49" s="319">
        <v>1011.644</v>
      </c>
      <c r="O49" s="320">
        <v>255.14000000000004</v>
      </c>
      <c r="P49" s="321">
        <v>2</v>
      </c>
      <c r="Q49" s="320">
        <v>0</v>
      </c>
      <c r="R49" s="321">
        <f>SUM(N49:Q49)</f>
        <v>1268.784</v>
      </c>
      <c r="S49" s="322">
        <f>R49/$R$9</f>
        <v>0.0022828101905940684</v>
      </c>
      <c r="T49" s="333">
        <v>1024.012</v>
      </c>
      <c r="U49" s="320">
        <v>176.52800000000002</v>
      </c>
      <c r="V49" s="321">
        <v>0.18</v>
      </c>
      <c r="W49" s="320">
        <v>0</v>
      </c>
      <c r="X49" s="321">
        <f>SUM(T49:W49)</f>
        <v>1200.72</v>
      </c>
      <c r="Y49" s="324">
        <f>IF(ISERROR(R49/X49-1),"         /0",IF(R49/X49&gt;5,"  *  ",(R49/X49-1)))</f>
        <v>0.056685988406955934</v>
      </c>
    </row>
    <row r="50" spans="1:25" s="137" customFormat="1" ht="19.5" customHeight="1">
      <c r="A50" s="318" t="s">
        <v>338</v>
      </c>
      <c r="B50" s="319">
        <v>101.41000000000001</v>
      </c>
      <c r="C50" s="320">
        <v>29.349</v>
      </c>
      <c r="D50" s="321">
        <v>0</v>
      </c>
      <c r="E50" s="320">
        <v>0</v>
      </c>
      <c r="F50" s="321">
        <f>SUM(B50:E50)</f>
        <v>130.75900000000001</v>
      </c>
      <c r="G50" s="322">
        <f>F50/$F$9</f>
        <v>0.002350510285376709</v>
      </c>
      <c r="H50" s="319">
        <v>97.93100000000001</v>
      </c>
      <c r="I50" s="320">
        <v>38.629000000000005</v>
      </c>
      <c r="J50" s="321">
        <v>0</v>
      </c>
      <c r="K50" s="320">
        <v>0</v>
      </c>
      <c r="L50" s="321">
        <f>SUM(H50:K50)</f>
        <v>136.56</v>
      </c>
      <c r="M50" s="323">
        <f>IF(ISERROR(F50/L50-1),"         /0",(F50/L50-1))</f>
        <v>-0.04247949619214986</v>
      </c>
      <c r="N50" s="319">
        <v>1006.251</v>
      </c>
      <c r="O50" s="320">
        <v>348.50200000000007</v>
      </c>
      <c r="P50" s="321"/>
      <c r="Q50" s="320">
        <v>0</v>
      </c>
      <c r="R50" s="321">
        <f>SUM(N50:Q50)</f>
        <v>1354.7530000000002</v>
      </c>
      <c r="S50" s="322">
        <f>R50/$R$9</f>
        <v>0.002437486565197769</v>
      </c>
      <c r="T50" s="333">
        <v>916.8899999999999</v>
      </c>
      <c r="U50" s="320">
        <v>369.59100000000007</v>
      </c>
      <c r="V50" s="321">
        <v>0</v>
      </c>
      <c r="W50" s="320">
        <v>0</v>
      </c>
      <c r="X50" s="321">
        <f>SUM(T50:W50)</f>
        <v>1286.481</v>
      </c>
      <c r="Y50" s="324">
        <f>IF(ISERROR(R50/X50-1),"         /0",IF(R50/X50&gt;5,"  *  ",(R50/X50-1)))</f>
        <v>0.05306879775138551</v>
      </c>
    </row>
    <row r="51" spans="1:25" s="137" customFormat="1" ht="19.5" customHeight="1">
      <c r="A51" s="318" t="s">
        <v>334</v>
      </c>
      <c r="B51" s="319">
        <v>83.087</v>
      </c>
      <c r="C51" s="320">
        <v>26.042</v>
      </c>
      <c r="D51" s="321">
        <v>0</v>
      </c>
      <c r="E51" s="320">
        <v>0</v>
      </c>
      <c r="F51" s="321">
        <f>SUM(B51:E51)</f>
        <v>109.129</v>
      </c>
      <c r="G51" s="322">
        <f>F51/$F$9</f>
        <v>0.0019616916383030985</v>
      </c>
      <c r="H51" s="319">
        <v>67.262</v>
      </c>
      <c r="I51" s="320">
        <v>122.45700000000001</v>
      </c>
      <c r="J51" s="321"/>
      <c r="K51" s="320"/>
      <c r="L51" s="321">
        <f>SUM(H51:K51)</f>
        <v>189.719</v>
      </c>
      <c r="M51" s="323">
        <f>IF(ISERROR(F51/L51-1),"         /0",(F51/L51-1))</f>
        <v>-0.42478613106752616</v>
      </c>
      <c r="N51" s="319">
        <v>724.594</v>
      </c>
      <c r="O51" s="320">
        <v>288.172</v>
      </c>
      <c r="P51" s="321">
        <v>0</v>
      </c>
      <c r="Q51" s="320">
        <v>0</v>
      </c>
      <c r="R51" s="321">
        <f>SUM(N51:Q51)</f>
        <v>1012.7660000000001</v>
      </c>
      <c r="S51" s="322">
        <f>R51/$R$9</f>
        <v>0.0018221797764530385</v>
      </c>
      <c r="T51" s="333">
        <v>621.317</v>
      </c>
      <c r="U51" s="320">
        <v>486.751</v>
      </c>
      <c r="V51" s="321">
        <v>0.3</v>
      </c>
      <c r="W51" s="320">
        <v>0</v>
      </c>
      <c r="X51" s="321">
        <f>SUM(T51:W51)</f>
        <v>1108.368</v>
      </c>
      <c r="Y51" s="324">
        <f>IF(ISERROR(R51/X51-1),"         /0",IF(R51/X51&gt;5,"  *  ",(R51/X51-1)))</f>
        <v>-0.08625474571622405</v>
      </c>
    </row>
    <row r="52" spans="1:25" s="137" customFormat="1" ht="19.5" customHeight="1">
      <c r="A52" s="318" t="s">
        <v>336</v>
      </c>
      <c r="B52" s="319">
        <v>67.847</v>
      </c>
      <c r="C52" s="320">
        <v>34.338</v>
      </c>
      <c r="D52" s="321">
        <v>0</v>
      </c>
      <c r="E52" s="320">
        <v>0</v>
      </c>
      <c r="F52" s="321">
        <f>SUM(B52:E52)</f>
        <v>102.185</v>
      </c>
      <c r="G52" s="322">
        <f>F52/$F$9</f>
        <v>0.001836867011151959</v>
      </c>
      <c r="H52" s="319">
        <v>23.158</v>
      </c>
      <c r="I52" s="320">
        <v>18.877</v>
      </c>
      <c r="J52" s="321"/>
      <c r="K52" s="320"/>
      <c r="L52" s="321">
        <f>SUM(H52:K52)</f>
        <v>42.035</v>
      </c>
      <c r="M52" s="323">
        <f>IF(ISERROR(F52/L52-1),"         /0",(F52/L52-1))</f>
        <v>1.4309503984774596</v>
      </c>
      <c r="N52" s="319">
        <v>573.373</v>
      </c>
      <c r="O52" s="320">
        <v>209.836</v>
      </c>
      <c r="P52" s="321">
        <v>0</v>
      </c>
      <c r="Q52" s="320"/>
      <c r="R52" s="321">
        <f>SUM(N52:Q52)</f>
        <v>783.2090000000001</v>
      </c>
      <c r="S52" s="322">
        <f>R52/$R$9</f>
        <v>0.0014091582858587353</v>
      </c>
      <c r="T52" s="333">
        <v>238.048</v>
      </c>
      <c r="U52" s="320">
        <v>78.707</v>
      </c>
      <c r="V52" s="321">
        <v>0</v>
      </c>
      <c r="W52" s="320">
        <v>0</v>
      </c>
      <c r="X52" s="321">
        <f>SUM(T52:W52)</f>
        <v>316.755</v>
      </c>
      <c r="Y52" s="324">
        <f>IF(ISERROR(R52/X52-1),"         /0",IF(R52/X52&gt;5,"  *  ",(R52/X52-1)))</f>
        <v>1.4726018531672747</v>
      </c>
    </row>
    <row r="53" spans="1:25" s="137" customFormat="1" ht="19.5" customHeight="1">
      <c r="A53" s="318" t="s">
        <v>343</v>
      </c>
      <c r="B53" s="319">
        <v>14.586</v>
      </c>
      <c r="C53" s="320">
        <v>78.99600000000001</v>
      </c>
      <c r="D53" s="321">
        <v>0</v>
      </c>
      <c r="E53" s="320">
        <v>0</v>
      </c>
      <c r="F53" s="321">
        <f>SUM(B53:E53)</f>
        <v>93.58200000000001</v>
      </c>
      <c r="G53" s="322">
        <f>F53/$F$9</f>
        <v>0.0016822203712641055</v>
      </c>
      <c r="H53" s="319">
        <v>12.615</v>
      </c>
      <c r="I53" s="320">
        <v>1.151</v>
      </c>
      <c r="J53" s="321">
        <v>0</v>
      </c>
      <c r="K53" s="320">
        <v>0</v>
      </c>
      <c r="L53" s="321">
        <f>SUM(H53:K53)</f>
        <v>13.766</v>
      </c>
      <c r="M53" s="323">
        <f>IF(ISERROR(F53/L53-1),"         /0",(F53/L53-1))</f>
        <v>5.798053174487869</v>
      </c>
      <c r="N53" s="319">
        <v>209.19</v>
      </c>
      <c r="O53" s="320">
        <v>378.66999999999996</v>
      </c>
      <c r="P53" s="321"/>
      <c r="Q53" s="320"/>
      <c r="R53" s="321">
        <f>SUM(N53:Q53)</f>
        <v>587.8599999999999</v>
      </c>
      <c r="S53" s="322">
        <f>R53/$R$9</f>
        <v>0.0010576842068016532</v>
      </c>
      <c r="T53" s="333">
        <v>326.2820000000001</v>
      </c>
      <c r="U53" s="320">
        <v>113.17399999999999</v>
      </c>
      <c r="V53" s="321">
        <v>0</v>
      </c>
      <c r="W53" s="320">
        <v>0</v>
      </c>
      <c r="X53" s="321">
        <f>SUM(T53:W53)</f>
        <v>439.4560000000001</v>
      </c>
      <c r="Y53" s="324">
        <f>IF(ISERROR(R53/X53-1),"         /0",IF(R53/X53&gt;5,"  *  ",(R53/X53-1)))</f>
        <v>0.337699337362557</v>
      </c>
    </row>
    <row r="54" spans="1:25" s="137" customFormat="1" ht="19.5" customHeight="1" thickBot="1">
      <c r="A54" s="318" t="s">
        <v>276</v>
      </c>
      <c r="B54" s="319">
        <v>140.905</v>
      </c>
      <c r="C54" s="320">
        <v>151.095</v>
      </c>
      <c r="D54" s="321">
        <v>96.543</v>
      </c>
      <c r="E54" s="320">
        <v>0.225</v>
      </c>
      <c r="F54" s="321">
        <f>SUM(B54:E54)</f>
        <v>388.76800000000003</v>
      </c>
      <c r="G54" s="322">
        <f>F54/$F$9</f>
        <v>0.006988453434374172</v>
      </c>
      <c r="H54" s="319">
        <v>161.581</v>
      </c>
      <c r="I54" s="320">
        <v>87.423</v>
      </c>
      <c r="J54" s="321">
        <v>0.18</v>
      </c>
      <c r="K54" s="320">
        <v>0</v>
      </c>
      <c r="L54" s="321">
        <f>SUM(H54:K54)</f>
        <v>249.184</v>
      </c>
      <c r="M54" s="323">
        <f>IF(ISERROR(F54/L54-1),"         /0",(F54/L54-1))</f>
        <v>0.5601643765249777</v>
      </c>
      <c r="N54" s="319">
        <v>1473.6989999999998</v>
      </c>
      <c r="O54" s="320">
        <v>1474.1339999999996</v>
      </c>
      <c r="P54" s="321">
        <v>269.87499999999994</v>
      </c>
      <c r="Q54" s="320">
        <v>116.634</v>
      </c>
      <c r="R54" s="321">
        <f>SUM(N54:Q54)</f>
        <v>3334.3419999999996</v>
      </c>
      <c r="S54" s="322">
        <f>R54/$R$9</f>
        <v>0.005999184964915861</v>
      </c>
      <c r="T54" s="333">
        <v>1252.341</v>
      </c>
      <c r="U54" s="320">
        <v>625.452</v>
      </c>
      <c r="V54" s="321">
        <v>4.898</v>
      </c>
      <c r="W54" s="320">
        <v>144.37099999999998</v>
      </c>
      <c r="X54" s="321">
        <f>SUM(T54:W54)</f>
        <v>2027.062</v>
      </c>
      <c r="Y54" s="324">
        <f>IF(ISERROR(R54/X54-1),"         /0",IF(R54/X54&gt;5,"  *  ",(R54/X54-1)))</f>
        <v>0.6449136730894269</v>
      </c>
    </row>
    <row r="55" spans="1:25" s="145" customFormat="1" ht="19.5" customHeight="1">
      <c r="A55" s="152" t="s">
        <v>52</v>
      </c>
      <c r="B55" s="149">
        <f>SUM(B56:B57)</f>
        <v>69.745</v>
      </c>
      <c r="C55" s="148">
        <f>SUM(C56:C57)</f>
        <v>33.49</v>
      </c>
      <c r="D55" s="147">
        <f>SUM(D56:D57)</f>
        <v>30.666000000000004</v>
      </c>
      <c r="E55" s="148">
        <f>SUM(E56:E57)</f>
        <v>6.057</v>
      </c>
      <c r="F55" s="147">
        <f t="shared" si="8"/>
        <v>139.958</v>
      </c>
      <c r="G55" s="150">
        <f t="shared" si="9"/>
        <v>0.002515870559737788</v>
      </c>
      <c r="H55" s="149">
        <f>SUM(H56:H57)</f>
        <v>235.60700000000003</v>
      </c>
      <c r="I55" s="148">
        <f>SUM(I56:I57)</f>
        <v>21.906</v>
      </c>
      <c r="J55" s="147">
        <f>SUM(J56:J57)</f>
        <v>0.068</v>
      </c>
      <c r="K55" s="148">
        <f>SUM(K56:K57)</f>
        <v>0.126</v>
      </c>
      <c r="L55" s="147">
        <f t="shared" si="10"/>
        <v>257.707</v>
      </c>
      <c r="M55" s="151">
        <f t="shared" si="16"/>
        <v>-0.4569103671999596</v>
      </c>
      <c r="N55" s="149">
        <f>SUM(N56:N57)</f>
        <v>1305.9569999999999</v>
      </c>
      <c r="O55" s="148">
        <f>SUM(O56:O57)</f>
        <v>335.31699999999995</v>
      </c>
      <c r="P55" s="147">
        <f>SUM(P56:P57)</f>
        <v>531.2239999999999</v>
      </c>
      <c r="Q55" s="148">
        <f>SUM(Q56:Q57)</f>
        <v>211.09900000000005</v>
      </c>
      <c r="R55" s="147">
        <f t="shared" si="11"/>
        <v>2383.5969999999998</v>
      </c>
      <c r="S55" s="150">
        <f t="shared" si="12"/>
        <v>0.004288594056883952</v>
      </c>
      <c r="T55" s="149">
        <f>SUM(T56:T57)</f>
        <v>3190.813</v>
      </c>
      <c r="U55" s="148">
        <f>SUM(U56:U57)</f>
        <v>619.6669999999999</v>
      </c>
      <c r="V55" s="147">
        <f>SUM(V56:V57)</f>
        <v>88.53999999999999</v>
      </c>
      <c r="W55" s="148">
        <f>SUM(W56:W57)</f>
        <v>138.26000000000002</v>
      </c>
      <c r="X55" s="147">
        <f t="shared" si="13"/>
        <v>4037.28</v>
      </c>
      <c r="Y55" s="146">
        <f t="shared" si="14"/>
        <v>-0.40960324773114576</v>
      </c>
    </row>
    <row r="56" spans="1:25" ht="19.5" customHeight="1">
      <c r="A56" s="311" t="s">
        <v>349</v>
      </c>
      <c r="B56" s="312">
        <v>24.996</v>
      </c>
      <c r="C56" s="313">
        <v>30.349</v>
      </c>
      <c r="D56" s="314">
        <v>30.316000000000003</v>
      </c>
      <c r="E56" s="313">
        <v>5.439</v>
      </c>
      <c r="F56" s="314">
        <f t="shared" si="8"/>
        <v>91.1</v>
      </c>
      <c r="G56" s="315">
        <f t="shared" si="9"/>
        <v>0.0016376041954880211</v>
      </c>
      <c r="H56" s="312">
        <v>16.128</v>
      </c>
      <c r="I56" s="313">
        <v>7.137</v>
      </c>
      <c r="J56" s="314">
        <v>0.068</v>
      </c>
      <c r="K56" s="313"/>
      <c r="L56" s="314">
        <f t="shared" si="10"/>
        <v>23.333000000000002</v>
      </c>
      <c r="M56" s="316">
        <f t="shared" si="16"/>
        <v>2.904341490592722</v>
      </c>
      <c r="N56" s="312">
        <v>264.70899999999995</v>
      </c>
      <c r="O56" s="313">
        <v>285.42799999999994</v>
      </c>
      <c r="P56" s="314">
        <v>463.29799999999994</v>
      </c>
      <c r="Q56" s="313">
        <v>101.602</v>
      </c>
      <c r="R56" s="314">
        <f t="shared" si="11"/>
        <v>1115.037</v>
      </c>
      <c r="S56" s="315">
        <f t="shared" si="12"/>
        <v>0.002006186889564684</v>
      </c>
      <c r="T56" s="332">
        <v>321.37999999999994</v>
      </c>
      <c r="U56" s="313">
        <v>289.628</v>
      </c>
      <c r="V56" s="314">
        <v>0.853</v>
      </c>
      <c r="W56" s="313">
        <v>0.11599999999999999</v>
      </c>
      <c r="X56" s="314">
        <f t="shared" si="13"/>
        <v>611.9769999999999</v>
      </c>
      <c r="Y56" s="317">
        <f t="shared" si="14"/>
        <v>0.8220243571245329</v>
      </c>
    </row>
    <row r="57" spans="1:25" ht="19.5" customHeight="1" thickBot="1">
      <c r="A57" s="318" t="s">
        <v>276</v>
      </c>
      <c r="B57" s="319">
        <v>44.749</v>
      </c>
      <c r="C57" s="320">
        <v>3.141</v>
      </c>
      <c r="D57" s="321">
        <v>0.35</v>
      </c>
      <c r="E57" s="320">
        <v>0.618</v>
      </c>
      <c r="F57" s="321">
        <f t="shared" si="8"/>
        <v>48.858000000000004</v>
      </c>
      <c r="G57" s="322">
        <f t="shared" si="9"/>
        <v>0.0008782663642497668</v>
      </c>
      <c r="H57" s="319">
        <v>219.479</v>
      </c>
      <c r="I57" s="320">
        <v>14.769</v>
      </c>
      <c r="J57" s="321">
        <v>0</v>
      </c>
      <c r="K57" s="320">
        <v>0.126</v>
      </c>
      <c r="L57" s="321">
        <f t="shared" si="10"/>
        <v>234.37400000000002</v>
      </c>
      <c r="M57" s="323">
        <f t="shared" si="16"/>
        <v>-0.7915383105634584</v>
      </c>
      <c r="N57" s="319">
        <v>1041.2479999999998</v>
      </c>
      <c r="O57" s="320">
        <v>49.888999999999996</v>
      </c>
      <c r="P57" s="321">
        <v>67.926</v>
      </c>
      <c r="Q57" s="320">
        <v>109.49700000000003</v>
      </c>
      <c r="R57" s="321">
        <f t="shared" si="11"/>
        <v>1268.5599999999997</v>
      </c>
      <c r="S57" s="322">
        <f t="shared" si="12"/>
        <v>0.002282407167319268</v>
      </c>
      <c r="T57" s="333">
        <v>2869.433</v>
      </c>
      <c r="U57" s="320">
        <v>330.039</v>
      </c>
      <c r="V57" s="321">
        <v>87.687</v>
      </c>
      <c r="W57" s="320">
        <v>138.144</v>
      </c>
      <c r="X57" s="321">
        <f t="shared" si="13"/>
        <v>3425.303</v>
      </c>
      <c r="Y57" s="324">
        <f t="shared" si="14"/>
        <v>-0.6296502820334435</v>
      </c>
    </row>
    <row r="58" spans="1:25" s="137" customFormat="1" ht="19.5" customHeight="1" thickBot="1">
      <c r="A58" s="144" t="s">
        <v>51</v>
      </c>
      <c r="B58" s="141">
        <v>56.830000000000005</v>
      </c>
      <c r="C58" s="140">
        <v>0.815</v>
      </c>
      <c r="D58" s="139">
        <v>0</v>
      </c>
      <c r="E58" s="140">
        <v>0</v>
      </c>
      <c r="F58" s="139">
        <f t="shared" si="8"/>
        <v>57.645</v>
      </c>
      <c r="G58" s="142">
        <f t="shared" si="9"/>
        <v>0.001036220569142777</v>
      </c>
      <c r="H58" s="141">
        <v>71.784</v>
      </c>
      <c r="I58" s="140">
        <v>0.04</v>
      </c>
      <c r="J58" s="139"/>
      <c r="K58" s="140"/>
      <c r="L58" s="139"/>
      <c r="M58" s="143" t="str">
        <f t="shared" si="16"/>
        <v>         /0</v>
      </c>
      <c r="N58" s="141">
        <v>505.9650000000001</v>
      </c>
      <c r="O58" s="140">
        <v>9.901</v>
      </c>
      <c r="P58" s="139">
        <v>0.145</v>
      </c>
      <c r="Q58" s="140">
        <v>0.06</v>
      </c>
      <c r="R58" s="139">
        <f t="shared" si="11"/>
        <v>516.071</v>
      </c>
      <c r="S58" s="142">
        <f t="shared" si="12"/>
        <v>0.000928520644861593</v>
      </c>
      <c r="T58" s="141">
        <v>921.5680000000001</v>
      </c>
      <c r="U58" s="140">
        <v>0.44100000000000006</v>
      </c>
      <c r="V58" s="139">
        <v>0.52</v>
      </c>
      <c r="W58" s="140">
        <v>0.09</v>
      </c>
      <c r="X58" s="139">
        <f t="shared" si="13"/>
        <v>922.6190000000001</v>
      </c>
      <c r="Y58" s="138">
        <f t="shared" si="14"/>
        <v>-0.44064559693654703</v>
      </c>
    </row>
    <row r="59" ht="10.5" customHeight="1" thickTop="1">
      <c r="A59" s="105"/>
    </row>
    <row r="60" ht="12.75">
      <c r="A60" s="105" t="s">
        <v>50</v>
      </c>
    </row>
    <row r="61" ht="12.75">
      <c r="A61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9:Y65536 M59:M65536 Y3 M3 M5 Y5 Y7:Y8 M7:M8">
    <cfRule type="cellIs" priority="4" dxfId="96" operator="lessThan" stopIfTrue="1">
      <formula>0</formula>
    </cfRule>
  </conditionalFormatting>
  <conditionalFormatting sqref="Y9:Y58 M9:M58">
    <cfRule type="cellIs" priority="5" dxfId="96" operator="lessThan" stopIfTrue="1">
      <formula>0</formula>
    </cfRule>
    <cfRule type="cellIs" priority="6" dxfId="98" operator="greaterThanOrEqual" stopIfTrue="1">
      <formula>0</formula>
    </cfRule>
  </conditionalFormatting>
  <conditionalFormatting sqref="M6 Y6">
    <cfRule type="cellIs" priority="1" dxfId="96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5:K55 M55:W5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T46" sqref="T46:W46"/>
    </sheetView>
  </sheetViews>
  <sheetFormatPr defaultColWidth="8.00390625" defaultRowHeight="15"/>
  <cols>
    <col min="1" max="1" width="20.28125" style="112" customWidth="1"/>
    <col min="2" max="2" width="8.71093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2812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7109375" style="112" customWidth="1"/>
    <col min="11" max="11" width="9.7109375" style="112" bestFit="1" customWidth="1"/>
    <col min="12" max="12" width="9.28125" style="112" bestFit="1" customWidth="1"/>
    <col min="13" max="13" width="11.7109375" style="112" customWidth="1"/>
    <col min="14" max="14" width="9.7109375" style="112" customWidth="1"/>
    <col min="15" max="15" width="10.8515625" style="112" customWidth="1"/>
    <col min="16" max="16" width="9.7109375" style="112" customWidth="1"/>
    <col min="17" max="17" width="10.140625" style="112" customWidth="1"/>
    <col min="18" max="18" width="10.7109375" style="112" customWidth="1"/>
    <col min="19" max="19" width="11.00390625" style="112" customWidth="1"/>
    <col min="20" max="24" width="10.28125" style="112" customWidth="1"/>
    <col min="25" max="25" width="8.7109375" style="112" bestFit="1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653" t="s">
        <v>67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5"/>
    </row>
    <row r="4" spans="1:25" ht="21" customHeight="1" thickBot="1">
      <c r="A4" s="662" t="s">
        <v>42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4"/>
    </row>
    <row r="5" spans="1:25" s="164" customFormat="1" ht="18" customHeight="1" thickBot="1" thickTop="1">
      <c r="A5" s="596" t="s">
        <v>66</v>
      </c>
      <c r="B5" s="646" t="s">
        <v>34</v>
      </c>
      <c r="C5" s="647"/>
      <c r="D5" s="647"/>
      <c r="E5" s="647"/>
      <c r="F5" s="647"/>
      <c r="G5" s="647"/>
      <c r="H5" s="647"/>
      <c r="I5" s="647"/>
      <c r="J5" s="648"/>
      <c r="K5" s="648"/>
      <c r="L5" s="648"/>
      <c r="M5" s="649"/>
      <c r="N5" s="646" t="s">
        <v>33</v>
      </c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50"/>
    </row>
    <row r="6" spans="1:25" s="125" customFormat="1" ht="26.25" customHeight="1" thickBot="1">
      <c r="A6" s="597"/>
      <c r="B6" s="638" t="s">
        <v>152</v>
      </c>
      <c r="C6" s="639"/>
      <c r="D6" s="639"/>
      <c r="E6" s="639"/>
      <c r="F6" s="639"/>
      <c r="G6" s="643" t="s">
        <v>32</v>
      </c>
      <c r="H6" s="638" t="s">
        <v>153</v>
      </c>
      <c r="I6" s="639"/>
      <c r="J6" s="639"/>
      <c r="K6" s="639"/>
      <c r="L6" s="639"/>
      <c r="M6" s="640" t="s">
        <v>31</v>
      </c>
      <c r="N6" s="638" t="s">
        <v>154</v>
      </c>
      <c r="O6" s="639"/>
      <c r="P6" s="639"/>
      <c r="Q6" s="639"/>
      <c r="R6" s="639"/>
      <c r="S6" s="643" t="s">
        <v>32</v>
      </c>
      <c r="T6" s="638" t="s">
        <v>155</v>
      </c>
      <c r="U6" s="639"/>
      <c r="V6" s="639"/>
      <c r="W6" s="639"/>
      <c r="X6" s="639"/>
      <c r="Y6" s="656" t="s">
        <v>31</v>
      </c>
    </row>
    <row r="7" spans="1:25" s="125" customFormat="1" ht="26.25" customHeight="1">
      <c r="A7" s="598"/>
      <c r="B7" s="609" t="s">
        <v>20</v>
      </c>
      <c r="C7" s="601"/>
      <c r="D7" s="600" t="s">
        <v>19</v>
      </c>
      <c r="E7" s="601"/>
      <c r="F7" s="671" t="s">
        <v>15</v>
      </c>
      <c r="G7" s="644"/>
      <c r="H7" s="609" t="s">
        <v>20</v>
      </c>
      <c r="I7" s="601"/>
      <c r="J7" s="600" t="s">
        <v>19</v>
      </c>
      <c r="K7" s="601"/>
      <c r="L7" s="671" t="s">
        <v>15</v>
      </c>
      <c r="M7" s="641"/>
      <c r="N7" s="609" t="s">
        <v>20</v>
      </c>
      <c r="O7" s="601"/>
      <c r="P7" s="600" t="s">
        <v>19</v>
      </c>
      <c r="Q7" s="601"/>
      <c r="R7" s="671" t="s">
        <v>15</v>
      </c>
      <c r="S7" s="644"/>
      <c r="T7" s="609" t="s">
        <v>20</v>
      </c>
      <c r="U7" s="601"/>
      <c r="V7" s="600" t="s">
        <v>19</v>
      </c>
      <c r="W7" s="601"/>
      <c r="X7" s="671" t="s">
        <v>15</v>
      </c>
      <c r="Y7" s="657"/>
    </row>
    <row r="8" spans="1:25" s="160" customFormat="1" ht="15.75" customHeight="1" thickBot="1">
      <c r="A8" s="599"/>
      <c r="B8" s="163" t="s">
        <v>29</v>
      </c>
      <c r="C8" s="161" t="s">
        <v>28</v>
      </c>
      <c r="D8" s="162" t="s">
        <v>29</v>
      </c>
      <c r="E8" s="161" t="s">
        <v>28</v>
      </c>
      <c r="F8" s="652"/>
      <c r="G8" s="645"/>
      <c r="H8" s="163" t="s">
        <v>29</v>
      </c>
      <c r="I8" s="161" t="s">
        <v>28</v>
      </c>
      <c r="J8" s="162" t="s">
        <v>29</v>
      </c>
      <c r="K8" s="161" t="s">
        <v>28</v>
      </c>
      <c r="L8" s="652"/>
      <c r="M8" s="642"/>
      <c r="N8" s="163" t="s">
        <v>29</v>
      </c>
      <c r="O8" s="161" t="s">
        <v>28</v>
      </c>
      <c r="P8" s="162" t="s">
        <v>29</v>
      </c>
      <c r="Q8" s="161" t="s">
        <v>28</v>
      </c>
      <c r="R8" s="652"/>
      <c r="S8" s="645"/>
      <c r="T8" s="163" t="s">
        <v>29</v>
      </c>
      <c r="U8" s="161" t="s">
        <v>28</v>
      </c>
      <c r="V8" s="162" t="s">
        <v>29</v>
      </c>
      <c r="W8" s="161" t="s">
        <v>28</v>
      </c>
      <c r="X8" s="652"/>
      <c r="Y8" s="658"/>
    </row>
    <row r="9" spans="1:25" s="114" customFormat="1" ht="18" customHeight="1" thickBot="1" thickTop="1">
      <c r="A9" s="191" t="s">
        <v>22</v>
      </c>
      <c r="B9" s="188">
        <f>B10+B14+B24+B34+B42+B46</f>
        <v>26781.022</v>
      </c>
      <c r="C9" s="187">
        <f>C10+C14+C24+C34+C42+C46</f>
        <v>16346.724999999999</v>
      </c>
      <c r="D9" s="186">
        <f>D10+D14+D24+D34+D42+D46</f>
        <v>7991.955000000001</v>
      </c>
      <c r="E9" s="187">
        <f>E10+E14+E24+E34+E42+E46</f>
        <v>4510.346</v>
      </c>
      <c r="F9" s="186">
        <f>SUM(B9:E9)</f>
        <v>55630.048</v>
      </c>
      <c r="G9" s="189">
        <f>F9/$F$9</f>
        <v>1</v>
      </c>
      <c r="H9" s="188">
        <f>H10+H14+H24+H34+H42+H46</f>
        <v>27908.216</v>
      </c>
      <c r="I9" s="187">
        <f>I10+I14+I24+I34+I42+I46</f>
        <v>18524.639</v>
      </c>
      <c r="J9" s="186">
        <f>J10+J14+J24+J34+J42+J46</f>
        <v>4034.228</v>
      </c>
      <c r="K9" s="187">
        <f>K10+K14+K24+K34+K42+K46</f>
        <v>2390.428</v>
      </c>
      <c r="L9" s="186">
        <f>SUM(H9:K9)</f>
        <v>52857.511</v>
      </c>
      <c r="M9" s="270">
        <f>IF(ISERROR(F9/L9-1),"         /0",(F9/L9-1))</f>
        <v>0.05245303737438567</v>
      </c>
      <c r="N9" s="188">
        <f>N10+N14+N24+N34+N42+N46</f>
        <v>291364.4869999999</v>
      </c>
      <c r="O9" s="187">
        <f>O10+O14+O24+O34+O42+O46</f>
        <v>157203.44900000005</v>
      </c>
      <c r="P9" s="186">
        <f>P10+P14+P24+P34+P42+P46</f>
        <v>76268.47897000003</v>
      </c>
      <c r="Q9" s="187">
        <f>Q10+Q14+Q24+Q34+Q42+Q46</f>
        <v>30962.75100000001</v>
      </c>
      <c r="R9" s="186">
        <f>SUM(N9:Q9)</f>
        <v>555799.1659700001</v>
      </c>
      <c r="S9" s="189">
        <f>R9/$R$9</f>
        <v>1</v>
      </c>
      <c r="T9" s="188">
        <f>T10+T14+T24+T34+T42+T46</f>
        <v>302657.559</v>
      </c>
      <c r="U9" s="187">
        <f>U10+U14+U24+U34+U42+U46</f>
        <v>174834.327</v>
      </c>
      <c r="V9" s="186">
        <f>V10+V14+V24+V34+V42+V46</f>
        <v>47615.96799999999</v>
      </c>
      <c r="W9" s="187">
        <f>W10+W14+W24+W34+W42+W46</f>
        <v>17918.653</v>
      </c>
      <c r="X9" s="186">
        <f>SUM(T9:W9)</f>
        <v>543026.5070000001</v>
      </c>
      <c r="Y9" s="185">
        <f>IF(ISERROR(R9/X9-1),"         /0",(R9/X9-1))</f>
        <v>0.02352124400070954</v>
      </c>
    </row>
    <row r="10" spans="1:25" s="174" customFormat="1" ht="19.5" customHeight="1" thickTop="1">
      <c r="A10" s="183" t="s">
        <v>56</v>
      </c>
      <c r="B10" s="180">
        <f>SUM(B11:B13)</f>
        <v>17727.665</v>
      </c>
      <c r="C10" s="179">
        <f>SUM(C11:C13)</f>
        <v>6153.067999999999</v>
      </c>
      <c r="D10" s="178">
        <f>SUM(D11:D13)</f>
        <v>6611.202000000001</v>
      </c>
      <c r="E10" s="177">
        <f>SUM(E11:E13)</f>
        <v>3559.439</v>
      </c>
      <c r="F10" s="178">
        <f aca="true" t="shared" si="0" ref="F10:F46">SUM(B10:E10)</f>
        <v>34051.374</v>
      </c>
      <c r="G10" s="181">
        <f aca="true" t="shared" si="1" ref="G10:G46">F10/$F$9</f>
        <v>0.6121039838038609</v>
      </c>
      <c r="H10" s="180">
        <f>SUM(H11:H13)</f>
        <v>19157.005</v>
      </c>
      <c r="I10" s="179">
        <f>SUM(I11:I13)</f>
        <v>8721.189</v>
      </c>
      <c r="J10" s="178">
        <f>SUM(J11:J13)</f>
        <v>3690.187</v>
      </c>
      <c r="K10" s="177">
        <f>SUM(K11:K13)</f>
        <v>1943.0479999999998</v>
      </c>
      <c r="L10" s="178">
        <f aca="true" t="shared" si="2" ref="L10:L46">SUM(H10:K10)</f>
        <v>33511.429000000004</v>
      </c>
      <c r="M10" s="182">
        <f aca="true" t="shared" si="3" ref="M10:M23">IF(ISERROR(F10/L10-1),"         /0",(F10/L10-1))</f>
        <v>0.016112264266617826</v>
      </c>
      <c r="N10" s="180">
        <f>SUM(N11:N13)</f>
        <v>198832.78199999992</v>
      </c>
      <c r="O10" s="179">
        <f>SUM(O11:O13)</f>
        <v>65644.96600000004</v>
      </c>
      <c r="P10" s="178">
        <f>SUM(P11:P13)</f>
        <v>67568.33197000001</v>
      </c>
      <c r="Q10" s="177">
        <f>SUM(Q11:Q13)</f>
        <v>24447.51000000001</v>
      </c>
      <c r="R10" s="178">
        <f aca="true" t="shared" si="4" ref="R10:R46">SUM(N10:Q10)</f>
        <v>356493.58997</v>
      </c>
      <c r="S10" s="181">
        <f aca="true" t="shared" si="5" ref="S10:S46">R10/$R$9</f>
        <v>0.6414072056906291</v>
      </c>
      <c r="T10" s="180">
        <f>SUM(T11:T13)</f>
        <v>200036.03199999998</v>
      </c>
      <c r="U10" s="179">
        <f>SUM(U11:U13)</f>
        <v>79308.97300000004</v>
      </c>
      <c r="V10" s="178">
        <f>SUM(V11:V13)</f>
        <v>44153.825999999994</v>
      </c>
      <c r="W10" s="177">
        <f>SUM(W11:W13)</f>
        <v>12238.967</v>
      </c>
      <c r="X10" s="178">
        <f aca="true" t="shared" si="6" ref="X10:X43">SUM(T10:W10)</f>
        <v>335737.798</v>
      </c>
      <c r="Y10" s="175">
        <f aca="true" t="shared" si="7" ref="Y10:Y46">IF(ISERROR(R10/X10-1),"         /0",IF(R10/X10&gt;5,"  *  ",(R10/X10-1)))</f>
        <v>0.06182143355214342</v>
      </c>
    </row>
    <row r="11" spans="1:25" ht="19.5" customHeight="1">
      <c r="A11" s="311" t="s">
        <v>354</v>
      </c>
      <c r="B11" s="312">
        <v>17571.738999999998</v>
      </c>
      <c r="C11" s="313">
        <v>6057.766999999999</v>
      </c>
      <c r="D11" s="314">
        <v>6252.610000000001</v>
      </c>
      <c r="E11" s="335">
        <v>3268.1589999999997</v>
      </c>
      <c r="F11" s="314">
        <f t="shared" si="0"/>
        <v>33150.274999999994</v>
      </c>
      <c r="G11" s="315">
        <f t="shared" si="1"/>
        <v>0.5959059212028721</v>
      </c>
      <c r="H11" s="312">
        <v>18152.209</v>
      </c>
      <c r="I11" s="313">
        <v>8500.132</v>
      </c>
      <c r="J11" s="314">
        <v>3105.387</v>
      </c>
      <c r="K11" s="335">
        <v>1262.9479999999999</v>
      </c>
      <c r="L11" s="314">
        <f t="shared" si="2"/>
        <v>31020.676</v>
      </c>
      <c r="M11" s="316">
        <f t="shared" si="3"/>
        <v>0.06865095396373677</v>
      </c>
      <c r="N11" s="312">
        <v>192818.49299999993</v>
      </c>
      <c r="O11" s="313">
        <v>63538.61100000004</v>
      </c>
      <c r="P11" s="314">
        <v>63356.81597000001</v>
      </c>
      <c r="Q11" s="335">
        <v>21389.39800000001</v>
      </c>
      <c r="R11" s="314">
        <f t="shared" si="4"/>
        <v>341103.31797</v>
      </c>
      <c r="S11" s="315">
        <f t="shared" si="5"/>
        <v>0.613716858273248</v>
      </c>
      <c r="T11" s="312">
        <v>195620.40899999999</v>
      </c>
      <c r="U11" s="313">
        <v>78056.68200000004</v>
      </c>
      <c r="V11" s="314">
        <v>43530.46399999999</v>
      </c>
      <c r="W11" s="335">
        <v>11558.647</v>
      </c>
      <c r="X11" s="314">
        <f t="shared" si="6"/>
        <v>328766.202</v>
      </c>
      <c r="Y11" s="317">
        <f t="shared" si="7"/>
        <v>0.037525499564581066</v>
      </c>
    </row>
    <row r="12" spans="1:25" ht="19.5" customHeight="1">
      <c r="A12" s="318" t="s">
        <v>355</v>
      </c>
      <c r="B12" s="319">
        <v>57.311</v>
      </c>
      <c r="C12" s="320">
        <v>95.301</v>
      </c>
      <c r="D12" s="321">
        <v>126.278</v>
      </c>
      <c r="E12" s="338">
        <v>291.28000000000003</v>
      </c>
      <c r="F12" s="321">
        <f t="shared" si="0"/>
        <v>570.1700000000001</v>
      </c>
      <c r="G12" s="322">
        <f t="shared" si="1"/>
        <v>0.010249317059730024</v>
      </c>
      <c r="H12" s="319">
        <v>207.39499999999998</v>
      </c>
      <c r="I12" s="320">
        <v>111.635</v>
      </c>
      <c r="J12" s="321"/>
      <c r="K12" s="338"/>
      <c r="L12" s="321">
        <f t="shared" si="2"/>
        <v>319.03</v>
      </c>
      <c r="M12" s="323">
        <f t="shared" si="3"/>
        <v>0.787198696047394</v>
      </c>
      <c r="N12" s="319">
        <v>1186.707</v>
      </c>
      <c r="O12" s="320">
        <v>1156.2120000000002</v>
      </c>
      <c r="P12" s="321">
        <v>631.202</v>
      </c>
      <c r="Q12" s="338">
        <v>522.647</v>
      </c>
      <c r="R12" s="321">
        <f t="shared" si="4"/>
        <v>3496.768</v>
      </c>
      <c r="S12" s="322">
        <f t="shared" si="5"/>
        <v>0.006291423618632674</v>
      </c>
      <c r="T12" s="319">
        <v>1719.3479999999995</v>
      </c>
      <c r="U12" s="320">
        <v>1094.545</v>
      </c>
      <c r="V12" s="321"/>
      <c r="W12" s="338"/>
      <c r="X12" s="321">
        <f t="shared" si="6"/>
        <v>2813.8929999999996</v>
      </c>
      <c r="Y12" s="324">
        <f t="shared" si="7"/>
        <v>0.24267980338982342</v>
      </c>
    </row>
    <row r="13" spans="1:25" ht="19.5" customHeight="1" thickBot="1">
      <c r="A13" s="325" t="s">
        <v>356</v>
      </c>
      <c r="B13" s="326">
        <v>98.61500000000001</v>
      </c>
      <c r="C13" s="327">
        <v>0</v>
      </c>
      <c r="D13" s="328">
        <v>232.314</v>
      </c>
      <c r="E13" s="341">
        <v>0</v>
      </c>
      <c r="F13" s="328">
        <f t="shared" si="0"/>
        <v>330.929</v>
      </c>
      <c r="G13" s="329">
        <f t="shared" si="1"/>
        <v>0.005948745541258565</v>
      </c>
      <c r="H13" s="326">
        <v>797.401</v>
      </c>
      <c r="I13" s="327">
        <v>109.422</v>
      </c>
      <c r="J13" s="328">
        <v>584.8</v>
      </c>
      <c r="K13" s="341">
        <v>680.1</v>
      </c>
      <c r="L13" s="328">
        <f t="shared" si="2"/>
        <v>2171.723</v>
      </c>
      <c r="M13" s="330">
        <f t="shared" si="3"/>
        <v>-0.8476191484825644</v>
      </c>
      <c r="N13" s="326">
        <v>4827.5819999999985</v>
      </c>
      <c r="O13" s="327">
        <v>950.143</v>
      </c>
      <c r="P13" s="328">
        <v>3580.314</v>
      </c>
      <c r="Q13" s="341">
        <v>2535.465</v>
      </c>
      <c r="R13" s="328">
        <f t="shared" si="4"/>
        <v>11893.503999999999</v>
      </c>
      <c r="S13" s="329">
        <f t="shared" si="5"/>
        <v>0.021398923798748495</v>
      </c>
      <c r="T13" s="326">
        <v>2696.2749999999996</v>
      </c>
      <c r="U13" s="327">
        <v>157.746</v>
      </c>
      <c r="V13" s="328">
        <v>623.362</v>
      </c>
      <c r="W13" s="341">
        <v>680.32</v>
      </c>
      <c r="X13" s="328">
        <f t="shared" si="6"/>
        <v>4157.7029999999995</v>
      </c>
      <c r="Y13" s="331">
        <f t="shared" si="7"/>
        <v>1.860594900597758</v>
      </c>
    </row>
    <row r="14" spans="1:25" s="174" customFormat="1" ht="19.5" customHeight="1">
      <c r="A14" s="183" t="s">
        <v>55</v>
      </c>
      <c r="B14" s="180">
        <f>SUM(B15:B23)</f>
        <v>3584.168</v>
      </c>
      <c r="C14" s="179">
        <f>SUM(C15:C23)</f>
        <v>5059.836</v>
      </c>
      <c r="D14" s="178">
        <f>SUM(D15:D23)</f>
        <v>704.972</v>
      </c>
      <c r="E14" s="177">
        <f>SUM(E15:E23)</f>
        <v>215.71699999999998</v>
      </c>
      <c r="F14" s="178">
        <f t="shared" si="0"/>
        <v>9564.693000000001</v>
      </c>
      <c r="G14" s="181">
        <f t="shared" si="1"/>
        <v>0.17193393397755113</v>
      </c>
      <c r="H14" s="180">
        <f>SUM(H15:H23)</f>
        <v>4234.482</v>
      </c>
      <c r="I14" s="179">
        <f>SUM(I15:I23)</f>
        <v>5182.807000000001</v>
      </c>
      <c r="J14" s="178">
        <f>SUM(J15:J23)</f>
        <v>297.993</v>
      </c>
      <c r="K14" s="177">
        <f>SUM(K15:K23)</f>
        <v>433.73999999999995</v>
      </c>
      <c r="L14" s="178">
        <f t="shared" si="2"/>
        <v>10149.022</v>
      </c>
      <c r="M14" s="182">
        <f t="shared" si="3"/>
        <v>-0.0575749072176609</v>
      </c>
      <c r="N14" s="180">
        <f>SUM(N15:N23)</f>
        <v>42963.531</v>
      </c>
      <c r="O14" s="179">
        <f>SUM(O15:O23)</f>
        <v>48228.003</v>
      </c>
      <c r="P14" s="178">
        <f>SUM(P15:P23)</f>
        <v>2680.589000000001</v>
      </c>
      <c r="Q14" s="177">
        <f>SUM(Q15:Q23)</f>
        <v>1346.8270000000002</v>
      </c>
      <c r="R14" s="178">
        <f t="shared" si="4"/>
        <v>95218.95000000001</v>
      </c>
      <c r="S14" s="181">
        <f t="shared" si="5"/>
        <v>0.17131898683910504</v>
      </c>
      <c r="T14" s="180">
        <f>SUM(T15:T23)</f>
        <v>43388.87499999999</v>
      </c>
      <c r="U14" s="179">
        <f>SUM(U15:U23)</f>
        <v>51376.592</v>
      </c>
      <c r="V14" s="178">
        <f>SUM(V15:V23)</f>
        <v>2089.322</v>
      </c>
      <c r="W14" s="177">
        <f>SUM(W15:W23)</f>
        <v>4332.483</v>
      </c>
      <c r="X14" s="178">
        <f t="shared" si="6"/>
        <v>101187.272</v>
      </c>
      <c r="Y14" s="175">
        <f t="shared" si="7"/>
        <v>-0.05898293216166539</v>
      </c>
    </row>
    <row r="15" spans="1:25" ht="19.5" customHeight="1">
      <c r="A15" s="311" t="s">
        <v>357</v>
      </c>
      <c r="B15" s="312">
        <v>832.5089999999999</v>
      </c>
      <c r="C15" s="313">
        <v>831.667</v>
      </c>
      <c r="D15" s="314">
        <v>517.317</v>
      </c>
      <c r="E15" s="335">
        <v>0.2</v>
      </c>
      <c r="F15" s="314">
        <f t="shared" si="0"/>
        <v>2181.6929999999998</v>
      </c>
      <c r="G15" s="315">
        <f t="shared" si="1"/>
        <v>0.039217888145629494</v>
      </c>
      <c r="H15" s="312">
        <v>1025.573</v>
      </c>
      <c r="I15" s="313">
        <v>686.125</v>
      </c>
      <c r="J15" s="314">
        <v>0</v>
      </c>
      <c r="K15" s="313">
        <v>0</v>
      </c>
      <c r="L15" s="314">
        <f t="shared" si="2"/>
        <v>1711.698</v>
      </c>
      <c r="M15" s="316">
        <f t="shared" si="3"/>
        <v>0.27457822583189295</v>
      </c>
      <c r="N15" s="312">
        <v>9375.268000000002</v>
      </c>
      <c r="O15" s="313">
        <v>6717.123999999999</v>
      </c>
      <c r="P15" s="314">
        <v>523.195</v>
      </c>
      <c r="Q15" s="313">
        <v>128.654</v>
      </c>
      <c r="R15" s="314">
        <f t="shared" si="4"/>
        <v>16744.240999999998</v>
      </c>
      <c r="S15" s="315">
        <f t="shared" si="5"/>
        <v>0.030126423401117135</v>
      </c>
      <c r="T15" s="332">
        <v>9478.034999999998</v>
      </c>
      <c r="U15" s="313">
        <v>6587.598000000001</v>
      </c>
      <c r="V15" s="314">
        <v>168.793</v>
      </c>
      <c r="W15" s="335">
        <v>67.882</v>
      </c>
      <c r="X15" s="314">
        <f t="shared" si="6"/>
        <v>16302.307999999997</v>
      </c>
      <c r="Y15" s="317">
        <f t="shared" si="7"/>
        <v>0.027108615540818004</v>
      </c>
    </row>
    <row r="16" spans="1:25" ht="19.5" customHeight="1">
      <c r="A16" s="318" t="s">
        <v>360</v>
      </c>
      <c r="B16" s="319">
        <v>537.683</v>
      </c>
      <c r="C16" s="320">
        <v>1218.2910000000002</v>
      </c>
      <c r="D16" s="321">
        <v>0.2</v>
      </c>
      <c r="E16" s="338">
        <v>149.548</v>
      </c>
      <c r="F16" s="321">
        <f t="shared" si="0"/>
        <v>1905.7220000000002</v>
      </c>
      <c r="G16" s="322">
        <f t="shared" si="1"/>
        <v>0.03425706193890036</v>
      </c>
      <c r="H16" s="319">
        <v>464.735</v>
      </c>
      <c r="I16" s="320">
        <v>960.7729999999999</v>
      </c>
      <c r="J16" s="321">
        <v>0</v>
      </c>
      <c r="K16" s="320">
        <v>45.815</v>
      </c>
      <c r="L16" s="321">
        <f t="shared" si="2"/>
        <v>1471.3229999999999</v>
      </c>
      <c r="M16" s="323">
        <f t="shared" si="3"/>
        <v>0.29524380438557696</v>
      </c>
      <c r="N16" s="319">
        <v>5818.638000000001</v>
      </c>
      <c r="O16" s="320">
        <v>11782.993999999999</v>
      </c>
      <c r="P16" s="321">
        <v>6.9350000000000005</v>
      </c>
      <c r="Q16" s="320">
        <v>857.0250000000001</v>
      </c>
      <c r="R16" s="321">
        <f t="shared" si="4"/>
        <v>18465.592</v>
      </c>
      <c r="S16" s="322">
        <f t="shared" si="5"/>
        <v>0.03322349713816718</v>
      </c>
      <c r="T16" s="333">
        <v>4976.372000000001</v>
      </c>
      <c r="U16" s="320">
        <v>11496.742999999999</v>
      </c>
      <c r="V16" s="321">
        <v>225.29600000000002</v>
      </c>
      <c r="W16" s="320">
        <v>725.03</v>
      </c>
      <c r="X16" s="321">
        <f t="shared" si="6"/>
        <v>17423.440999999995</v>
      </c>
      <c r="Y16" s="324">
        <f t="shared" si="7"/>
        <v>0.059813156310513316</v>
      </c>
    </row>
    <row r="17" spans="1:25" ht="19.5" customHeight="1">
      <c r="A17" s="318" t="s">
        <v>359</v>
      </c>
      <c r="B17" s="319">
        <v>551.171</v>
      </c>
      <c r="C17" s="320">
        <v>928.3729999999999</v>
      </c>
      <c r="D17" s="321">
        <v>187.41500000000002</v>
      </c>
      <c r="E17" s="338">
        <v>0</v>
      </c>
      <c r="F17" s="321">
        <f>SUM(B17:E17)</f>
        <v>1666.9589999999998</v>
      </c>
      <c r="G17" s="322">
        <f>F17/$F$9</f>
        <v>0.0299650828990836</v>
      </c>
      <c r="H17" s="319">
        <v>832.001</v>
      </c>
      <c r="I17" s="320">
        <v>1281.2369999999999</v>
      </c>
      <c r="J17" s="321">
        <v>137.155</v>
      </c>
      <c r="K17" s="320">
        <v>61.231</v>
      </c>
      <c r="L17" s="321">
        <f>SUM(H17:K17)</f>
        <v>2311.6240000000003</v>
      </c>
      <c r="M17" s="323">
        <f>IF(ISERROR(F17/L17-1),"         /0",(F17/L17-1))</f>
        <v>-0.2788796966980791</v>
      </c>
      <c r="N17" s="319">
        <v>8112.347000000001</v>
      </c>
      <c r="O17" s="320">
        <v>10118.890999999998</v>
      </c>
      <c r="P17" s="321">
        <v>1729.5270000000003</v>
      </c>
      <c r="Q17" s="320">
        <v>66.584</v>
      </c>
      <c r="R17" s="321">
        <f>SUM(N17:Q17)</f>
        <v>20027.349</v>
      </c>
      <c r="S17" s="322">
        <f>R17/$R$9</f>
        <v>0.03603342758718893</v>
      </c>
      <c r="T17" s="333">
        <v>7158.182</v>
      </c>
      <c r="U17" s="320">
        <v>12733.390000000001</v>
      </c>
      <c r="V17" s="321">
        <v>890.713</v>
      </c>
      <c r="W17" s="320">
        <v>197.892</v>
      </c>
      <c r="X17" s="321">
        <f>SUM(T17:W17)</f>
        <v>20980.177</v>
      </c>
      <c r="Y17" s="324">
        <f>IF(ISERROR(R17/X17-1),"         /0",IF(R17/X17&gt;5,"  *  ",(R17/X17-1)))</f>
        <v>-0.04541563209881405</v>
      </c>
    </row>
    <row r="18" spans="1:25" ht="19.5" customHeight="1">
      <c r="A18" s="318" t="s">
        <v>358</v>
      </c>
      <c r="B18" s="319">
        <v>578.356</v>
      </c>
      <c r="C18" s="320">
        <v>990.3850000000001</v>
      </c>
      <c r="D18" s="321">
        <v>0.01</v>
      </c>
      <c r="E18" s="338">
        <v>65.465</v>
      </c>
      <c r="F18" s="321">
        <f t="shared" si="0"/>
        <v>1634.216</v>
      </c>
      <c r="G18" s="322">
        <f t="shared" si="1"/>
        <v>0.029376498111236573</v>
      </c>
      <c r="H18" s="319">
        <v>627.635</v>
      </c>
      <c r="I18" s="320">
        <v>1035.8970000000002</v>
      </c>
      <c r="J18" s="321">
        <v>1.706</v>
      </c>
      <c r="K18" s="320">
        <v>49.75</v>
      </c>
      <c r="L18" s="321">
        <f t="shared" si="2"/>
        <v>1714.988</v>
      </c>
      <c r="M18" s="323">
        <f t="shared" si="3"/>
        <v>-0.04709770563992299</v>
      </c>
      <c r="N18" s="319">
        <v>7557.469999999998</v>
      </c>
      <c r="O18" s="320">
        <v>12989.049</v>
      </c>
      <c r="P18" s="321">
        <v>225.42700000000002</v>
      </c>
      <c r="Q18" s="320">
        <v>143.966</v>
      </c>
      <c r="R18" s="321">
        <f t="shared" si="4"/>
        <v>20915.912</v>
      </c>
      <c r="S18" s="322">
        <f t="shared" si="5"/>
        <v>0.03763213995382095</v>
      </c>
      <c r="T18" s="333">
        <v>8871.766999999996</v>
      </c>
      <c r="U18" s="320">
        <v>13238.652</v>
      </c>
      <c r="V18" s="321">
        <v>460.172</v>
      </c>
      <c r="W18" s="320">
        <v>84.3</v>
      </c>
      <c r="X18" s="321">
        <f t="shared" si="6"/>
        <v>22654.890999999992</v>
      </c>
      <c r="Y18" s="324">
        <f t="shared" si="7"/>
        <v>-0.07675953947427916</v>
      </c>
    </row>
    <row r="19" spans="1:25" ht="19.5" customHeight="1">
      <c r="A19" s="318" t="s">
        <v>361</v>
      </c>
      <c r="B19" s="319">
        <v>301.015</v>
      </c>
      <c r="C19" s="320">
        <v>656.3530000000001</v>
      </c>
      <c r="D19" s="321">
        <v>0</v>
      </c>
      <c r="E19" s="338">
        <v>0</v>
      </c>
      <c r="F19" s="321">
        <f t="shared" si="0"/>
        <v>957.368</v>
      </c>
      <c r="G19" s="322">
        <f t="shared" si="1"/>
        <v>0.017209548336179756</v>
      </c>
      <c r="H19" s="319">
        <v>186.898</v>
      </c>
      <c r="I19" s="320">
        <v>307.63</v>
      </c>
      <c r="J19" s="321"/>
      <c r="K19" s="320">
        <v>276.94399999999996</v>
      </c>
      <c r="L19" s="321">
        <f t="shared" si="2"/>
        <v>771.472</v>
      </c>
      <c r="M19" s="323">
        <f t="shared" si="3"/>
        <v>0.2409627309869964</v>
      </c>
      <c r="N19" s="319">
        <v>2731.8199999999997</v>
      </c>
      <c r="O19" s="320">
        <v>2992.947</v>
      </c>
      <c r="P19" s="321">
        <v>0.15</v>
      </c>
      <c r="Q19" s="320">
        <v>45.872</v>
      </c>
      <c r="R19" s="321">
        <f t="shared" si="4"/>
        <v>5770.789</v>
      </c>
      <c r="S19" s="322">
        <f t="shared" si="5"/>
        <v>0.010382867325697796</v>
      </c>
      <c r="T19" s="333">
        <v>1765.1799999999998</v>
      </c>
      <c r="U19" s="320">
        <v>2280.711</v>
      </c>
      <c r="V19" s="321">
        <v>0</v>
      </c>
      <c r="W19" s="320">
        <v>283.508</v>
      </c>
      <c r="X19" s="321">
        <f t="shared" si="6"/>
        <v>4329.398999999999</v>
      </c>
      <c r="Y19" s="324">
        <f t="shared" si="7"/>
        <v>0.3329307370376351</v>
      </c>
    </row>
    <row r="20" spans="1:25" ht="19.5" customHeight="1">
      <c r="A20" s="318" t="s">
        <v>362</v>
      </c>
      <c r="B20" s="319">
        <v>334.83799999999997</v>
      </c>
      <c r="C20" s="320">
        <v>150.052</v>
      </c>
      <c r="D20" s="321">
        <v>0.03</v>
      </c>
      <c r="E20" s="338">
        <v>0.03</v>
      </c>
      <c r="F20" s="321">
        <f t="shared" si="0"/>
        <v>484.94999999999993</v>
      </c>
      <c r="G20" s="322">
        <f t="shared" si="1"/>
        <v>0.008717411137232884</v>
      </c>
      <c r="H20" s="319">
        <v>568.245</v>
      </c>
      <c r="I20" s="320">
        <v>404.472</v>
      </c>
      <c r="J20" s="321">
        <v>159.132</v>
      </c>
      <c r="K20" s="320">
        <v>0</v>
      </c>
      <c r="L20" s="321">
        <f t="shared" si="2"/>
        <v>1131.849</v>
      </c>
      <c r="M20" s="323">
        <f t="shared" si="3"/>
        <v>-0.5715417869344763</v>
      </c>
      <c r="N20" s="319">
        <v>3324.4009999999994</v>
      </c>
      <c r="O20" s="320">
        <v>1739.8310000000004</v>
      </c>
      <c r="P20" s="321">
        <v>140.965</v>
      </c>
      <c r="Q20" s="320">
        <v>10.129000000000001</v>
      </c>
      <c r="R20" s="321">
        <f t="shared" si="4"/>
        <v>5215.326</v>
      </c>
      <c r="S20" s="322">
        <f t="shared" si="5"/>
        <v>0.009383472159225052</v>
      </c>
      <c r="T20" s="333">
        <v>5458.332999999999</v>
      </c>
      <c r="U20" s="320">
        <v>2727.8899999999994</v>
      </c>
      <c r="V20" s="321">
        <v>344.348</v>
      </c>
      <c r="W20" s="320">
        <v>2852.533</v>
      </c>
      <c r="X20" s="321">
        <f t="shared" si="6"/>
        <v>11383.103999999998</v>
      </c>
      <c r="Y20" s="324">
        <f t="shared" si="7"/>
        <v>-0.5418362162025401</v>
      </c>
    </row>
    <row r="21" spans="1:25" ht="19.5" customHeight="1">
      <c r="A21" s="318" t="s">
        <v>364</v>
      </c>
      <c r="B21" s="319">
        <v>123.606</v>
      </c>
      <c r="C21" s="320">
        <v>281.64</v>
      </c>
      <c r="D21" s="321">
        <v>0</v>
      </c>
      <c r="E21" s="338">
        <v>0</v>
      </c>
      <c r="F21" s="321">
        <f t="shared" si="0"/>
        <v>405.246</v>
      </c>
      <c r="G21" s="322">
        <f t="shared" si="1"/>
        <v>0.007284660261303387</v>
      </c>
      <c r="H21" s="319">
        <v>0</v>
      </c>
      <c r="I21" s="320">
        <v>484.35</v>
      </c>
      <c r="J21" s="321"/>
      <c r="K21" s="320"/>
      <c r="L21" s="321">
        <f t="shared" si="2"/>
        <v>484.35</v>
      </c>
      <c r="M21" s="323">
        <f t="shared" si="3"/>
        <v>-0.16331991328584705</v>
      </c>
      <c r="N21" s="319">
        <v>1041.067</v>
      </c>
      <c r="O21" s="320">
        <v>1807.0059999999999</v>
      </c>
      <c r="P21" s="321"/>
      <c r="Q21" s="320"/>
      <c r="R21" s="321">
        <f t="shared" si="4"/>
        <v>2848.073</v>
      </c>
      <c r="S21" s="322">
        <f t="shared" si="5"/>
        <v>0.00512428440771307</v>
      </c>
      <c r="T21" s="333">
        <v>122.70200000000001</v>
      </c>
      <c r="U21" s="320">
        <v>2274.7129999999997</v>
      </c>
      <c r="V21" s="321"/>
      <c r="W21" s="320"/>
      <c r="X21" s="321">
        <f t="shared" si="6"/>
        <v>2397.415</v>
      </c>
      <c r="Y21" s="324">
        <f t="shared" si="7"/>
        <v>0.187976633165305</v>
      </c>
    </row>
    <row r="22" spans="1:25" ht="18.75" customHeight="1">
      <c r="A22" s="318" t="s">
        <v>365</v>
      </c>
      <c r="B22" s="319">
        <v>301.894</v>
      </c>
      <c r="C22" s="320">
        <v>3.075</v>
      </c>
      <c r="D22" s="321">
        <v>0</v>
      </c>
      <c r="E22" s="320">
        <v>0.47400000000000003</v>
      </c>
      <c r="F22" s="321">
        <f t="shared" si="0"/>
        <v>305.443</v>
      </c>
      <c r="G22" s="322">
        <f t="shared" si="1"/>
        <v>0.005490611836250797</v>
      </c>
      <c r="H22" s="319">
        <v>498.222</v>
      </c>
      <c r="I22" s="320">
        <v>21.666</v>
      </c>
      <c r="J22" s="321"/>
      <c r="K22" s="320"/>
      <c r="L22" s="321">
        <f t="shared" si="2"/>
        <v>519.888</v>
      </c>
      <c r="M22" s="323">
        <f t="shared" si="3"/>
        <v>-0.41248307327732137</v>
      </c>
      <c r="N22" s="319">
        <v>4729.717</v>
      </c>
      <c r="O22" s="320">
        <v>76.289</v>
      </c>
      <c r="P22" s="321">
        <v>52.59</v>
      </c>
      <c r="Q22" s="320">
        <v>68.86200000000001</v>
      </c>
      <c r="R22" s="321">
        <f t="shared" si="4"/>
        <v>4927.458</v>
      </c>
      <c r="S22" s="322">
        <f t="shared" si="5"/>
        <v>0.008865536873198484</v>
      </c>
      <c r="T22" s="333">
        <v>5226.326</v>
      </c>
      <c r="U22" s="320">
        <v>26.84</v>
      </c>
      <c r="V22" s="321"/>
      <c r="W22" s="320">
        <v>53.687</v>
      </c>
      <c r="X22" s="321">
        <f t="shared" si="6"/>
        <v>5306.853</v>
      </c>
      <c r="Y22" s="324">
        <f t="shared" si="7"/>
        <v>-0.0714915223768211</v>
      </c>
    </row>
    <row r="23" spans="1:25" ht="19.5" customHeight="1" thickBot="1">
      <c r="A23" s="325" t="s">
        <v>51</v>
      </c>
      <c r="B23" s="326">
        <v>23.096</v>
      </c>
      <c r="C23" s="327">
        <v>0</v>
      </c>
      <c r="D23" s="328">
        <v>0</v>
      </c>
      <c r="E23" s="327">
        <v>0</v>
      </c>
      <c r="F23" s="328">
        <f t="shared" si="0"/>
        <v>23.096</v>
      </c>
      <c r="G23" s="329">
        <f t="shared" si="1"/>
        <v>0.00041517131173426274</v>
      </c>
      <c r="H23" s="326">
        <v>31.173</v>
      </c>
      <c r="I23" s="327">
        <v>0.657</v>
      </c>
      <c r="J23" s="328"/>
      <c r="K23" s="327"/>
      <c r="L23" s="328">
        <f t="shared" si="2"/>
        <v>31.83</v>
      </c>
      <c r="M23" s="323">
        <f t="shared" si="3"/>
        <v>-0.2743952246308513</v>
      </c>
      <c r="N23" s="326">
        <v>272.803</v>
      </c>
      <c r="O23" s="327">
        <v>3.8719999999999994</v>
      </c>
      <c r="P23" s="328">
        <v>1.8</v>
      </c>
      <c r="Q23" s="327">
        <v>25.735</v>
      </c>
      <c r="R23" s="328">
        <f t="shared" si="4"/>
        <v>304.21000000000004</v>
      </c>
      <c r="S23" s="329">
        <f t="shared" si="5"/>
        <v>0.0005473379929764417</v>
      </c>
      <c r="T23" s="334">
        <v>331.978</v>
      </c>
      <c r="U23" s="327">
        <v>10.055</v>
      </c>
      <c r="V23" s="328">
        <v>0</v>
      </c>
      <c r="W23" s="327">
        <v>67.651</v>
      </c>
      <c r="X23" s="328">
        <f t="shared" si="6"/>
        <v>409.684</v>
      </c>
      <c r="Y23" s="331">
        <f t="shared" si="7"/>
        <v>-0.2574520850216264</v>
      </c>
    </row>
    <row r="24" spans="1:25" s="174" customFormat="1" ht="19.5" customHeight="1">
      <c r="A24" s="183" t="s">
        <v>54</v>
      </c>
      <c r="B24" s="180">
        <f>SUM(B25:B33)</f>
        <v>2325.478</v>
      </c>
      <c r="C24" s="179">
        <f>SUM(C25:C33)</f>
        <v>2813.7700000000004</v>
      </c>
      <c r="D24" s="178">
        <f>SUM(D25:D33)</f>
        <v>325.37</v>
      </c>
      <c r="E24" s="179">
        <f>SUM(E25:E33)</f>
        <v>394.666</v>
      </c>
      <c r="F24" s="178">
        <f t="shared" si="0"/>
        <v>5859.284000000001</v>
      </c>
      <c r="G24" s="181">
        <f t="shared" si="1"/>
        <v>0.10532588431345592</v>
      </c>
      <c r="H24" s="180">
        <f>SUM(H25:H33)</f>
        <v>1326.1169999999997</v>
      </c>
      <c r="I24" s="179">
        <f>SUM(I25:I33)</f>
        <v>2154.238</v>
      </c>
      <c r="J24" s="178">
        <f>SUM(J25:J33)</f>
        <v>0</v>
      </c>
      <c r="K24" s="179">
        <f>SUM(K25:K33)</f>
        <v>0</v>
      </c>
      <c r="L24" s="178">
        <f t="shared" si="2"/>
        <v>3480.3549999999996</v>
      </c>
      <c r="M24" s="182">
        <f aca="true" t="shared" si="8" ref="M24:M46">IF(ISERROR(F24/L24-1),"         /0",(F24/L24-1))</f>
        <v>0.683530559382592</v>
      </c>
      <c r="N24" s="180">
        <f>SUM(N25:N33)</f>
        <v>16492.911</v>
      </c>
      <c r="O24" s="179">
        <f>SUM(O25:O33)</f>
        <v>22281.971</v>
      </c>
      <c r="P24" s="178">
        <f>SUM(P25:P33)</f>
        <v>2607.246</v>
      </c>
      <c r="Q24" s="179">
        <f>SUM(Q25:Q33)</f>
        <v>2475.5580000000004</v>
      </c>
      <c r="R24" s="178">
        <f t="shared" si="4"/>
        <v>43857.685999999994</v>
      </c>
      <c r="S24" s="181">
        <f t="shared" si="5"/>
        <v>0.07890923320019387</v>
      </c>
      <c r="T24" s="180">
        <f>SUM(T25:T33)</f>
        <v>24294.390000000003</v>
      </c>
      <c r="U24" s="179">
        <f>SUM(U25:U33)</f>
        <v>20389.932999999997</v>
      </c>
      <c r="V24" s="178">
        <f>SUM(V25:V33)</f>
        <v>610.775</v>
      </c>
      <c r="W24" s="179">
        <f>SUM(W25:W33)</f>
        <v>6.178999999999999</v>
      </c>
      <c r="X24" s="178">
        <f t="shared" si="6"/>
        <v>45301.277</v>
      </c>
      <c r="Y24" s="175">
        <f t="shared" si="7"/>
        <v>-0.0318664526830007</v>
      </c>
    </row>
    <row r="25" spans="1:25" ht="19.5" customHeight="1">
      <c r="A25" s="311" t="s">
        <v>366</v>
      </c>
      <c r="B25" s="312">
        <v>614.8520000000001</v>
      </c>
      <c r="C25" s="313">
        <v>1440.527</v>
      </c>
      <c r="D25" s="314">
        <v>0</v>
      </c>
      <c r="E25" s="313">
        <v>0</v>
      </c>
      <c r="F25" s="314">
        <f t="shared" si="0"/>
        <v>2055.379</v>
      </c>
      <c r="G25" s="315">
        <f t="shared" si="1"/>
        <v>0.0369472807213828</v>
      </c>
      <c r="H25" s="312">
        <v>617.7459999999999</v>
      </c>
      <c r="I25" s="313">
        <v>1316.414</v>
      </c>
      <c r="J25" s="314">
        <v>0</v>
      </c>
      <c r="K25" s="313">
        <v>0</v>
      </c>
      <c r="L25" s="314">
        <f t="shared" si="2"/>
        <v>1934.1599999999999</v>
      </c>
      <c r="M25" s="316">
        <f t="shared" si="8"/>
        <v>0.06267268478305832</v>
      </c>
      <c r="N25" s="312">
        <v>5707.455999999999</v>
      </c>
      <c r="O25" s="313">
        <v>11959.801000000001</v>
      </c>
      <c r="P25" s="314">
        <v>0</v>
      </c>
      <c r="Q25" s="313">
        <v>0.15</v>
      </c>
      <c r="R25" s="314">
        <f t="shared" si="4"/>
        <v>17667.407000000003</v>
      </c>
      <c r="S25" s="315">
        <f t="shared" si="5"/>
        <v>0.03178739386765043</v>
      </c>
      <c r="T25" s="312">
        <v>5480.943</v>
      </c>
      <c r="U25" s="313">
        <v>12086.953999999998</v>
      </c>
      <c r="V25" s="314">
        <v>0</v>
      </c>
      <c r="W25" s="313">
        <v>0</v>
      </c>
      <c r="X25" s="314">
        <f t="shared" si="6"/>
        <v>17567.896999999997</v>
      </c>
      <c r="Y25" s="317">
        <f t="shared" si="7"/>
        <v>0.005664309165747339</v>
      </c>
    </row>
    <row r="26" spans="1:25" ht="19.5" customHeight="1">
      <c r="A26" s="318" t="s">
        <v>371</v>
      </c>
      <c r="B26" s="319">
        <v>653.143</v>
      </c>
      <c r="C26" s="320">
        <v>487.89599999999996</v>
      </c>
      <c r="D26" s="321">
        <v>325.32</v>
      </c>
      <c r="E26" s="320">
        <v>0</v>
      </c>
      <c r="F26" s="321">
        <f t="shared" si="0"/>
        <v>1466.359</v>
      </c>
      <c r="G26" s="322">
        <f t="shared" si="1"/>
        <v>0.026359118007591865</v>
      </c>
      <c r="H26" s="319">
        <v>108.425</v>
      </c>
      <c r="I26" s="320">
        <v>115.60900000000001</v>
      </c>
      <c r="J26" s="321"/>
      <c r="K26" s="320"/>
      <c r="L26" s="321">
        <f t="shared" si="2"/>
        <v>224.034</v>
      </c>
      <c r="M26" s="323">
        <f t="shared" si="8"/>
        <v>5.545252059955185</v>
      </c>
      <c r="N26" s="319">
        <v>1771.971</v>
      </c>
      <c r="O26" s="320">
        <v>1700.3819999999996</v>
      </c>
      <c r="P26" s="321">
        <v>2509.728</v>
      </c>
      <c r="Q26" s="320"/>
      <c r="R26" s="321">
        <f t="shared" si="4"/>
        <v>5982.081</v>
      </c>
      <c r="S26" s="322">
        <f t="shared" si="5"/>
        <v>0.010763026226496514</v>
      </c>
      <c r="T26" s="319">
        <v>6483.546000000003</v>
      </c>
      <c r="U26" s="320">
        <v>1045.0569999999998</v>
      </c>
      <c r="V26" s="321"/>
      <c r="W26" s="320"/>
      <c r="X26" s="321">
        <f t="shared" si="6"/>
        <v>7528.603000000003</v>
      </c>
      <c r="Y26" s="324">
        <f t="shared" si="7"/>
        <v>-0.20541951806995296</v>
      </c>
    </row>
    <row r="27" spans="1:25" ht="19.5" customHeight="1">
      <c r="A27" s="318" t="s">
        <v>392</v>
      </c>
      <c r="B27" s="319">
        <v>615.282</v>
      </c>
      <c r="C27" s="320">
        <v>136.163</v>
      </c>
      <c r="D27" s="321">
        <v>0</v>
      </c>
      <c r="E27" s="320">
        <v>0</v>
      </c>
      <c r="F27" s="321">
        <f>SUM(B27:E27)</f>
        <v>751.445</v>
      </c>
      <c r="G27" s="322">
        <f>F27/$F$9</f>
        <v>0.013507897746196445</v>
      </c>
      <c r="H27" s="319">
        <v>423.142</v>
      </c>
      <c r="I27" s="320">
        <v>122.799</v>
      </c>
      <c r="J27" s="321"/>
      <c r="K27" s="320"/>
      <c r="L27" s="321">
        <f>SUM(H27:K27)</f>
        <v>545.941</v>
      </c>
      <c r="M27" s="323">
        <f>IF(ISERROR(F27/L27-1),"         /0",(F27/L27-1))</f>
        <v>0.37642162797811496</v>
      </c>
      <c r="N27" s="319">
        <v>6911.301</v>
      </c>
      <c r="O27" s="320">
        <v>1126.6609999999998</v>
      </c>
      <c r="P27" s="321">
        <v>96.968</v>
      </c>
      <c r="Q27" s="320">
        <v>11.984</v>
      </c>
      <c r="R27" s="321">
        <f>SUM(N27:Q27)</f>
        <v>8146.914000000001</v>
      </c>
      <c r="S27" s="322">
        <f>R27/$R$9</f>
        <v>0.014658017677629512</v>
      </c>
      <c r="T27" s="319">
        <v>7081.9839999999995</v>
      </c>
      <c r="U27" s="320">
        <v>1337.5189999999998</v>
      </c>
      <c r="V27" s="321">
        <v>610.775</v>
      </c>
      <c r="W27" s="320">
        <v>5.879</v>
      </c>
      <c r="X27" s="321">
        <f>SUM(T27:W27)</f>
        <v>9036.157</v>
      </c>
      <c r="Y27" s="324">
        <f>IF(ISERROR(R27/X27-1),"         /0",IF(R27/X27&gt;5,"  *  ",(R27/X27-1)))</f>
        <v>-0.09840942338651248</v>
      </c>
    </row>
    <row r="28" spans="1:25" ht="19.5" customHeight="1">
      <c r="A28" s="318" t="s">
        <v>367</v>
      </c>
      <c r="B28" s="319">
        <v>327.92199999999997</v>
      </c>
      <c r="C28" s="320">
        <v>218.26</v>
      </c>
      <c r="D28" s="321">
        <v>0</v>
      </c>
      <c r="E28" s="320">
        <v>0</v>
      </c>
      <c r="F28" s="321">
        <f>SUM(B28:E28)</f>
        <v>546.182</v>
      </c>
      <c r="G28" s="322">
        <f>F28/$F$9</f>
        <v>0.009818111248079455</v>
      </c>
      <c r="H28" s="319">
        <v>22.464</v>
      </c>
      <c r="I28" s="320">
        <v>0.021</v>
      </c>
      <c r="J28" s="321"/>
      <c r="K28" s="320"/>
      <c r="L28" s="321">
        <f>SUM(H28:K28)</f>
        <v>22.485</v>
      </c>
      <c r="M28" s="323">
        <f>IF(ISERROR(F28/L28-1),"         /0",(F28/L28-1))</f>
        <v>23.290949521903492</v>
      </c>
      <c r="N28" s="319">
        <v>839.2980000000002</v>
      </c>
      <c r="O28" s="320">
        <v>1516.224</v>
      </c>
      <c r="P28" s="321">
        <v>0</v>
      </c>
      <c r="Q28" s="320">
        <v>0</v>
      </c>
      <c r="R28" s="321">
        <f>SUM(N28:Q28)</f>
        <v>2355.522</v>
      </c>
      <c r="S28" s="322">
        <f>R28/$R$9</f>
        <v>0.004238081206705413</v>
      </c>
      <c r="T28" s="319">
        <v>3578.4089999999997</v>
      </c>
      <c r="U28" s="320">
        <v>0.067</v>
      </c>
      <c r="V28" s="321">
        <v>0</v>
      </c>
      <c r="W28" s="320">
        <v>0</v>
      </c>
      <c r="X28" s="321">
        <f>SUM(T28:W28)</f>
        <v>3578.4759999999997</v>
      </c>
      <c r="Y28" s="324">
        <f>IF(ISERROR(R28/X28-1),"         /0",IF(R28/X28&gt;5,"  *  ",(R28/X28-1)))</f>
        <v>-0.34175274614109463</v>
      </c>
    </row>
    <row r="29" spans="1:25" ht="19.5" customHeight="1">
      <c r="A29" s="318" t="s">
        <v>370</v>
      </c>
      <c r="B29" s="319">
        <v>1.172</v>
      </c>
      <c r="C29" s="320">
        <v>0</v>
      </c>
      <c r="D29" s="321">
        <v>0</v>
      </c>
      <c r="E29" s="320">
        <v>394.616</v>
      </c>
      <c r="F29" s="321">
        <f t="shared" si="0"/>
        <v>395.788</v>
      </c>
      <c r="G29" s="322">
        <f t="shared" si="1"/>
        <v>0.0071146442296796146</v>
      </c>
      <c r="H29" s="319">
        <v>8.446</v>
      </c>
      <c r="I29" s="320">
        <v>0</v>
      </c>
      <c r="J29" s="321"/>
      <c r="K29" s="320"/>
      <c r="L29" s="321">
        <f t="shared" si="2"/>
        <v>8.446</v>
      </c>
      <c r="M29" s="323" t="s">
        <v>45</v>
      </c>
      <c r="N29" s="319">
        <v>27.290999999999997</v>
      </c>
      <c r="O29" s="320">
        <v>0.041</v>
      </c>
      <c r="P29" s="321"/>
      <c r="Q29" s="320">
        <v>2463.2490000000003</v>
      </c>
      <c r="R29" s="321">
        <f t="shared" si="4"/>
        <v>2490.581</v>
      </c>
      <c r="S29" s="322">
        <f t="shared" si="5"/>
        <v>0.00448108085166582</v>
      </c>
      <c r="T29" s="319">
        <v>82.335</v>
      </c>
      <c r="U29" s="320">
        <v>0</v>
      </c>
      <c r="V29" s="321"/>
      <c r="W29" s="320"/>
      <c r="X29" s="321">
        <f t="shared" si="6"/>
        <v>82.335</v>
      </c>
      <c r="Y29" s="324" t="str">
        <f t="shared" si="7"/>
        <v>  *  </v>
      </c>
    </row>
    <row r="30" spans="1:25" ht="19.5" customHeight="1">
      <c r="A30" s="318" t="s">
        <v>369</v>
      </c>
      <c r="B30" s="319">
        <v>68.378</v>
      </c>
      <c r="C30" s="320">
        <v>305.552</v>
      </c>
      <c r="D30" s="321">
        <v>0</v>
      </c>
      <c r="E30" s="320">
        <v>0</v>
      </c>
      <c r="F30" s="321">
        <f t="shared" si="0"/>
        <v>373.93</v>
      </c>
      <c r="G30" s="322">
        <f t="shared" si="1"/>
        <v>0.006721727078143093</v>
      </c>
      <c r="H30" s="319">
        <v>109.53999999999999</v>
      </c>
      <c r="I30" s="320">
        <v>293.579</v>
      </c>
      <c r="J30" s="321"/>
      <c r="K30" s="320"/>
      <c r="L30" s="321">
        <f t="shared" si="2"/>
        <v>403.119</v>
      </c>
      <c r="M30" s="323">
        <f t="shared" si="8"/>
        <v>-0.0724078994043943</v>
      </c>
      <c r="N30" s="319">
        <v>957.3670000000002</v>
      </c>
      <c r="O30" s="320">
        <v>3381.0009999999997</v>
      </c>
      <c r="P30" s="321"/>
      <c r="Q30" s="320"/>
      <c r="R30" s="321">
        <f t="shared" si="4"/>
        <v>4338.368</v>
      </c>
      <c r="S30" s="322">
        <f t="shared" si="5"/>
        <v>0.007805639636807532</v>
      </c>
      <c r="T30" s="319">
        <v>1236.3749999999998</v>
      </c>
      <c r="U30" s="320">
        <v>3104.8340000000003</v>
      </c>
      <c r="V30" s="321"/>
      <c r="W30" s="320"/>
      <c r="X30" s="321">
        <f t="shared" si="6"/>
        <v>4341.209</v>
      </c>
      <c r="Y30" s="324">
        <f t="shared" si="7"/>
        <v>-0.0006544259905476579</v>
      </c>
    </row>
    <row r="31" spans="1:25" ht="19.5" customHeight="1">
      <c r="A31" s="318" t="s">
        <v>368</v>
      </c>
      <c r="B31" s="319">
        <v>6.484</v>
      </c>
      <c r="C31" s="320">
        <v>222.432</v>
      </c>
      <c r="D31" s="321">
        <v>0</v>
      </c>
      <c r="E31" s="320">
        <v>0</v>
      </c>
      <c r="F31" s="321">
        <f t="shared" si="0"/>
        <v>228.916</v>
      </c>
      <c r="G31" s="322">
        <f t="shared" si="1"/>
        <v>0.004114970384350558</v>
      </c>
      <c r="H31" s="319">
        <v>14.77</v>
      </c>
      <c r="I31" s="320">
        <v>242.175</v>
      </c>
      <c r="J31" s="321"/>
      <c r="K31" s="320"/>
      <c r="L31" s="321">
        <f t="shared" si="2"/>
        <v>256.945</v>
      </c>
      <c r="M31" s="323">
        <f t="shared" si="8"/>
        <v>-0.10908560197707684</v>
      </c>
      <c r="N31" s="319">
        <v>138.39499999999998</v>
      </c>
      <c r="O31" s="320">
        <v>2531.037</v>
      </c>
      <c r="P31" s="321"/>
      <c r="Q31" s="320"/>
      <c r="R31" s="321">
        <f t="shared" si="4"/>
        <v>2669.432</v>
      </c>
      <c r="S31" s="322">
        <f t="shared" si="5"/>
        <v>0.004802871546849506</v>
      </c>
      <c r="T31" s="319">
        <v>145.09599999999998</v>
      </c>
      <c r="U31" s="320">
        <v>2384.3790000000004</v>
      </c>
      <c r="V31" s="321"/>
      <c r="W31" s="320">
        <v>0.3</v>
      </c>
      <c r="X31" s="321">
        <f t="shared" si="6"/>
        <v>2529.7750000000005</v>
      </c>
      <c r="Y31" s="324">
        <f t="shared" si="7"/>
        <v>0.05520530481959818</v>
      </c>
    </row>
    <row r="32" spans="1:25" ht="19.5" customHeight="1">
      <c r="A32" s="318" t="s">
        <v>372</v>
      </c>
      <c r="B32" s="319">
        <v>32.35</v>
      </c>
      <c r="C32" s="320">
        <v>2.931</v>
      </c>
      <c r="D32" s="321">
        <v>0</v>
      </c>
      <c r="E32" s="320">
        <v>0</v>
      </c>
      <c r="F32" s="321">
        <f t="shared" si="0"/>
        <v>35.281</v>
      </c>
      <c r="G32" s="322">
        <f t="shared" si="1"/>
        <v>0.0006342076138420732</v>
      </c>
      <c r="H32" s="319">
        <v>0</v>
      </c>
      <c r="I32" s="320">
        <v>0</v>
      </c>
      <c r="J32" s="321"/>
      <c r="K32" s="320"/>
      <c r="L32" s="321">
        <f t="shared" si="2"/>
        <v>0</v>
      </c>
      <c r="M32" s="323" t="str">
        <f t="shared" si="8"/>
        <v>         /0</v>
      </c>
      <c r="N32" s="319">
        <v>32.413000000000004</v>
      </c>
      <c r="O32" s="320">
        <v>2.931</v>
      </c>
      <c r="P32" s="321"/>
      <c r="Q32" s="320"/>
      <c r="R32" s="321">
        <f t="shared" si="4"/>
        <v>35.344</v>
      </c>
      <c r="S32" s="322">
        <f t="shared" si="5"/>
        <v>6.359131528798972E-05</v>
      </c>
      <c r="T32" s="319">
        <v>0.322</v>
      </c>
      <c r="U32" s="320">
        <v>0</v>
      </c>
      <c r="V32" s="321"/>
      <c r="W32" s="320"/>
      <c r="X32" s="321">
        <f t="shared" si="6"/>
        <v>0.322</v>
      </c>
      <c r="Y32" s="324" t="str">
        <f t="shared" si="7"/>
        <v>  *  </v>
      </c>
    </row>
    <row r="33" spans="1:25" ht="19.5" customHeight="1" thickBot="1">
      <c r="A33" s="325" t="s">
        <v>51</v>
      </c>
      <c r="B33" s="326">
        <v>5.895</v>
      </c>
      <c r="C33" s="327">
        <v>0.009</v>
      </c>
      <c r="D33" s="328">
        <v>0.05</v>
      </c>
      <c r="E33" s="327">
        <v>0.05</v>
      </c>
      <c r="F33" s="328">
        <f t="shared" si="0"/>
        <v>6.004</v>
      </c>
      <c r="G33" s="329">
        <f t="shared" si="1"/>
        <v>0.00010792728419001183</v>
      </c>
      <c r="H33" s="326">
        <v>21.584000000000003</v>
      </c>
      <c r="I33" s="327">
        <v>63.641</v>
      </c>
      <c r="J33" s="328"/>
      <c r="K33" s="327"/>
      <c r="L33" s="328">
        <f t="shared" si="2"/>
        <v>85.225</v>
      </c>
      <c r="M33" s="330">
        <f t="shared" si="8"/>
        <v>-0.9295511880316808</v>
      </c>
      <c r="N33" s="326">
        <v>107.41899999999998</v>
      </c>
      <c r="O33" s="327">
        <v>63.892999999999994</v>
      </c>
      <c r="P33" s="328">
        <v>0.55</v>
      </c>
      <c r="Q33" s="327">
        <v>0.175</v>
      </c>
      <c r="R33" s="328">
        <f t="shared" si="4"/>
        <v>172.037</v>
      </c>
      <c r="S33" s="329">
        <f t="shared" si="5"/>
        <v>0.0003095308711011738</v>
      </c>
      <c r="T33" s="326">
        <v>205.38000000000002</v>
      </c>
      <c r="U33" s="327">
        <v>431.123</v>
      </c>
      <c r="V33" s="328"/>
      <c r="W33" s="327"/>
      <c r="X33" s="328">
        <f t="shared" si="6"/>
        <v>636.503</v>
      </c>
      <c r="Y33" s="331">
        <f t="shared" si="7"/>
        <v>-0.7297153351987343</v>
      </c>
    </row>
    <row r="34" spans="1:25" s="174" customFormat="1" ht="19.5" customHeight="1">
      <c r="A34" s="183" t="s">
        <v>53</v>
      </c>
      <c r="B34" s="180">
        <f>SUM(B35:B41)</f>
        <v>3017.1359999999995</v>
      </c>
      <c r="C34" s="179">
        <f>SUM(C35:C41)</f>
        <v>2285.746</v>
      </c>
      <c r="D34" s="178">
        <f>SUM(D35:D41)</f>
        <v>319.745</v>
      </c>
      <c r="E34" s="179">
        <f>SUM(E35:E41)</f>
        <v>334.46700000000004</v>
      </c>
      <c r="F34" s="178">
        <f t="shared" si="0"/>
        <v>5957.093999999999</v>
      </c>
      <c r="G34" s="181">
        <f t="shared" si="1"/>
        <v>0.10708410677625155</v>
      </c>
      <c r="H34" s="180">
        <f>SUM(H35:H41)</f>
        <v>2883.221</v>
      </c>
      <c r="I34" s="179">
        <f>SUM(I35:I41)</f>
        <v>2444.459</v>
      </c>
      <c r="J34" s="178">
        <f>SUM(J35:J41)</f>
        <v>45.98</v>
      </c>
      <c r="K34" s="179">
        <f>SUM(K35:K41)</f>
        <v>13.514</v>
      </c>
      <c r="L34" s="178">
        <f t="shared" si="2"/>
        <v>5387.174</v>
      </c>
      <c r="M34" s="182">
        <f t="shared" si="8"/>
        <v>0.10579201637073532</v>
      </c>
      <c r="N34" s="180">
        <f>SUM(N35:N41)</f>
        <v>31263.341</v>
      </c>
      <c r="O34" s="179">
        <f>SUM(O35:O41)</f>
        <v>20703.29099999999</v>
      </c>
      <c r="P34" s="178">
        <f>SUM(P35:P41)</f>
        <v>2880.943</v>
      </c>
      <c r="Q34" s="179">
        <f>SUM(Q35:Q41)</f>
        <v>2481.697</v>
      </c>
      <c r="R34" s="178">
        <f t="shared" si="4"/>
        <v>57329.27199999999</v>
      </c>
      <c r="S34" s="181">
        <f t="shared" si="5"/>
        <v>0.10314745956832617</v>
      </c>
      <c r="T34" s="180">
        <f>SUM(T35:T41)</f>
        <v>30825.880999999994</v>
      </c>
      <c r="U34" s="179">
        <f>SUM(U35:U41)</f>
        <v>23138.721</v>
      </c>
      <c r="V34" s="178">
        <f>SUM(V35:V41)</f>
        <v>672.9849999999997</v>
      </c>
      <c r="W34" s="179">
        <f>SUM(W35:W41)</f>
        <v>1202.674</v>
      </c>
      <c r="X34" s="178">
        <f t="shared" si="6"/>
        <v>55840.261</v>
      </c>
      <c r="Y34" s="175">
        <f t="shared" si="7"/>
        <v>0.026665545134181734</v>
      </c>
    </row>
    <row r="35" spans="1:25" s="137" customFormat="1" ht="19.5" customHeight="1">
      <c r="A35" s="311" t="s">
        <v>378</v>
      </c>
      <c r="B35" s="312">
        <v>2158.6879999999996</v>
      </c>
      <c r="C35" s="313">
        <v>1448.4280000000003</v>
      </c>
      <c r="D35" s="314">
        <v>0.137</v>
      </c>
      <c r="E35" s="313">
        <v>54.68</v>
      </c>
      <c r="F35" s="314">
        <f t="shared" si="0"/>
        <v>3661.933</v>
      </c>
      <c r="G35" s="315">
        <f t="shared" si="1"/>
        <v>0.06582652957624627</v>
      </c>
      <c r="H35" s="312">
        <v>1827.348</v>
      </c>
      <c r="I35" s="313">
        <v>1585.448</v>
      </c>
      <c r="J35" s="314">
        <v>0</v>
      </c>
      <c r="K35" s="313">
        <v>13.514</v>
      </c>
      <c r="L35" s="314">
        <f t="shared" si="2"/>
        <v>3426.3100000000004</v>
      </c>
      <c r="M35" s="316">
        <f t="shared" si="8"/>
        <v>0.06876873371060976</v>
      </c>
      <c r="N35" s="312">
        <v>21669.734</v>
      </c>
      <c r="O35" s="313">
        <v>14443.972999999989</v>
      </c>
      <c r="P35" s="314">
        <v>77.977</v>
      </c>
      <c r="Q35" s="313">
        <v>218.311</v>
      </c>
      <c r="R35" s="314">
        <f t="shared" si="4"/>
        <v>36409.99499999999</v>
      </c>
      <c r="S35" s="315">
        <f t="shared" si="5"/>
        <v>0.06550926526932799</v>
      </c>
      <c r="T35" s="332">
        <v>19936.983999999993</v>
      </c>
      <c r="U35" s="313">
        <v>15922.336</v>
      </c>
      <c r="V35" s="314">
        <v>624.0169999999997</v>
      </c>
      <c r="W35" s="313">
        <v>1079.354</v>
      </c>
      <c r="X35" s="314">
        <f t="shared" si="6"/>
        <v>37562.69099999999</v>
      </c>
      <c r="Y35" s="317">
        <f t="shared" si="7"/>
        <v>-0.030687258269116113</v>
      </c>
    </row>
    <row r="36" spans="1:25" s="137" customFormat="1" ht="19.5" customHeight="1">
      <c r="A36" s="318" t="s">
        <v>379</v>
      </c>
      <c r="B36" s="319">
        <v>510.306</v>
      </c>
      <c r="C36" s="320">
        <v>564.136</v>
      </c>
      <c r="D36" s="321">
        <v>223.065</v>
      </c>
      <c r="E36" s="320">
        <v>279.562</v>
      </c>
      <c r="F36" s="321">
        <f aca="true" t="shared" si="9" ref="F36:F41">SUM(B36:E36)</f>
        <v>1577.069</v>
      </c>
      <c r="G36" s="322">
        <f aca="true" t="shared" si="10" ref="G36:G41">F36/$F$9</f>
        <v>0.02834922953868384</v>
      </c>
      <c r="H36" s="319">
        <v>742.8</v>
      </c>
      <c r="I36" s="320">
        <v>632.764</v>
      </c>
      <c r="J36" s="321">
        <v>45.8</v>
      </c>
      <c r="K36" s="320">
        <v>0</v>
      </c>
      <c r="L36" s="321">
        <f aca="true" t="shared" si="11" ref="L36:L41">SUM(H36:K36)</f>
        <v>1421.3639999999998</v>
      </c>
      <c r="M36" s="323">
        <f aca="true" t="shared" si="12" ref="M36:M41">IF(ISERROR(F36/L36-1),"         /0",(F36/L36-1))</f>
        <v>0.1095461823994417</v>
      </c>
      <c r="N36" s="319">
        <v>6303.856</v>
      </c>
      <c r="O36" s="320">
        <v>4282.574999999999</v>
      </c>
      <c r="P36" s="321">
        <v>2692.3970000000004</v>
      </c>
      <c r="Q36" s="320">
        <v>2161.9500000000003</v>
      </c>
      <c r="R36" s="321">
        <f aca="true" t="shared" si="13" ref="R36:R41">SUM(N36:Q36)</f>
        <v>15440.778</v>
      </c>
      <c r="S36" s="322">
        <f aca="true" t="shared" si="14" ref="S36:S41">R36/$R$9</f>
        <v>0.027781218370582145</v>
      </c>
      <c r="T36" s="333">
        <v>8124.796999999998</v>
      </c>
      <c r="U36" s="320">
        <v>5969.911</v>
      </c>
      <c r="V36" s="321">
        <v>46.25</v>
      </c>
      <c r="W36" s="320">
        <v>0.86</v>
      </c>
      <c r="X36" s="321">
        <f>SUM(T36:W36)</f>
        <v>14141.818</v>
      </c>
      <c r="Y36" s="324">
        <f aca="true" t="shared" si="15" ref="Y36:Y41">IF(ISERROR(R36/X36-1),"         /0",IF(R36/X36&gt;5,"  *  ",(R36/X36-1)))</f>
        <v>0.09185240539794814</v>
      </c>
    </row>
    <row r="37" spans="1:25" s="137" customFormat="1" ht="19.5" customHeight="1">
      <c r="A37" s="318" t="s">
        <v>381</v>
      </c>
      <c r="B37" s="319">
        <v>83.087</v>
      </c>
      <c r="C37" s="320">
        <v>58.104</v>
      </c>
      <c r="D37" s="321">
        <v>96.378</v>
      </c>
      <c r="E37" s="320">
        <v>0</v>
      </c>
      <c r="F37" s="321">
        <f t="shared" si="9"/>
        <v>237.56900000000002</v>
      </c>
      <c r="G37" s="322">
        <f t="shared" si="10"/>
        <v>0.00427051581907677</v>
      </c>
      <c r="H37" s="319">
        <v>67.262</v>
      </c>
      <c r="I37" s="320">
        <v>129.377</v>
      </c>
      <c r="J37" s="321"/>
      <c r="K37" s="320"/>
      <c r="L37" s="321">
        <f t="shared" si="11"/>
        <v>196.639</v>
      </c>
      <c r="M37" s="323">
        <f t="shared" si="12"/>
        <v>0.2081479258946597</v>
      </c>
      <c r="N37" s="319">
        <v>773.6650000000001</v>
      </c>
      <c r="O37" s="320">
        <v>348.386</v>
      </c>
      <c r="P37" s="321">
        <v>96.378</v>
      </c>
      <c r="Q37" s="320">
        <v>0</v>
      </c>
      <c r="R37" s="321">
        <f t="shared" si="13"/>
        <v>1218.429</v>
      </c>
      <c r="S37" s="322">
        <f t="shared" si="14"/>
        <v>0.0021922109182613745</v>
      </c>
      <c r="T37" s="333">
        <v>621.317</v>
      </c>
      <c r="U37" s="320">
        <v>493.694</v>
      </c>
      <c r="V37" s="321">
        <v>0.3</v>
      </c>
      <c r="W37" s="320">
        <v>0.3</v>
      </c>
      <c r="X37" s="321">
        <f>SUM(T37:W37)</f>
        <v>1115.6109999999999</v>
      </c>
      <c r="Y37" s="324">
        <f t="shared" si="15"/>
        <v>0.09216294927174462</v>
      </c>
    </row>
    <row r="38" spans="1:25" s="137" customFormat="1" ht="19.5" customHeight="1">
      <c r="A38" s="318" t="s">
        <v>382</v>
      </c>
      <c r="B38" s="319">
        <v>132.71200000000002</v>
      </c>
      <c r="C38" s="320">
        <v>37.131</v>
      </c>
      <c r="D38" s="321">
        <v>0</v>
      </c>
      <c r="E38" s="320">
        <v>0</v>
      </c>
      <c r="F38" s="321">
        <f t="shared" si="9"/>
        <v>169.84300000000002</v>
      </c>
      <c r="G38" s="322">
        <f t="shared" si="10"/>
        <v>0.003053080234624281</v>
      </c>
      <c r="H38" s="319">
        <v>133.127</v>
      </c>
      <c r="I38" s="320">
        <v>42.278000000000006</v>
      </c>
      <c r="J38" s="321">
        <v>0</v>
      </c>
      <c r="K38" s="320">
        <v>0</v>
      </c>
      <c r="L38" s="321">
        <f t="shared" si="11"/>
        <v>175.40500000000003</v>
      </c>
      <c r="M38" s="323">
        <f t="shared" si="12"/>
        <v>-0.031709472363957714</v>
      </c>
      <c r="N38" s="319">
        <v>1380.9759999999997</v>
      </c>
      <c r="O38" s="320">
        <v>397.28900000000016</v>
      </c>
      <c r="P38" s="321">
        <v>0</v>
      </c>
      <c r="Q38" s="320">
        <v>0</v>
      </c>
      <c r="R38" s="321">
        <f t="shared" si="13"/>
        <v>1778.2649999999999</v>
      </c>
      <c r="S38" s="322">
        <f t="shared" si="14"/>
        <v>0.0031994740346479467</v>
      </c>
      <c r="T38" s="333">
        <v>1152.7169999999996</v>
      </c>
      <c r="U38" s="320">
        <v>421.74900000000014</v>
      </c>
      <c r="V38" s="321">
        <v>0.224</v>
      </c>
      <c r="W38" s="320">
        <v>32.337999999999994</v>
      </c>
      <c r="X38" s="321">
        <f>SUM(T38:W38)</f>
        <v>1607.0279999999998</v>
      </c>
      <c r="Y38" s="324">
        <f t="shared" si="15"/>
        <v>0.10655508180317952</v>
      </c>
    </row>
    <row r="39" spans="1:25" s="137" customFormat="1" ht="19.5" customHeight="1">
      <c r="A39" s="318" t="s">
        <v>380</v>
      </c>
      <c r="B39" s="319">
        <v>51.408</v>
      </c>
      <c r="C39" s="320">
        <v>104.32099999999998</v>
      </c>
      <c r="D39" s="321">
        <v>0</v>
      </c>
      <c r="E39" s="320">
        <v>0</v>
      </c>
      <c r="F39" s="321">
        <f t="shared" si="9"/>
        <v>155.72899999999998</v>
      </c>
      <c r="G39" s="322">
        <f t="shared" si="10"/>
        <v>0.002799368427652624</v>
      </c>
      <c r="H39" s="319">
        <v>72.369</v>
      </c>
      <c r="I39" s="320">
        <v>29.918000000000003</v>
      </c>
      <c r="J39" s="321">
        <v>0.18</v>
      </c>
      <c r="K39" s="320">
        <v>0</v>
      </c>
      <c r="L39" s="321">
        <f t="shared" si="11"/>
        <v>102.46700000000001</v>
      </c>
      <c r="M39" s="323">
        <f t="shared" si="12"/>
        <v>0.5197966174475681</v>
      </c>
      <c r="N39" s="319">
        <v>582.553</v>
      </c>
      <c r="O39" s="320">
        <v>141.57899999999998</v>
      </c>
      <c r="P39" s="321">
        <v>13</v>
      </c>
      <c r="Q39" s="320">
        <v>4.35</v>
      </c>
      <c r="R39" s="321">
        <f t="shared" si="13"/>
        <v>741.482</v>
      </c>
      <c r="S39" s="322">
        <f t="shared" si="14"/>
        <v>0.001334082606450011</v>
      </c>
      <c r="T39" s="333">
        <v>571.482</v>
      </c>
      <c r="U39" s="320">
        <v>78.498</v>
      </c>
      <c r="V39" s="321">
        <v>0.43</v>
      </c>
      <c r="W39" s="320">
        <v>0.4</v>
      </c>
      <c r="X39" s="321">
        <f>SUM(T39:W39)</f>
        <v>650.81</v>
      </c>
      <c r="Y39" s="324">
        <f t="shared" si="15"/>
        <v>0.139321768258017</v>
      </c>
    </row>
    <row r="40" spans="1:25" s="137" customFormat="1" ht="19.5" customHeight="1">
      <c r="A40" s="318" t="s">
        <v>383</v>
      </c>
      <c r="B40" s="319">
        <v>75.447</v>
      </c>
      <c r="C40" s="320">
        <v>73.626</v>
      </c>
      <c r="D40" s="321">
        <v>0</v>
      </c>
      <c r="E40" s="320">
        <v>0</v>
      </c>
      <c r="F40" s="321">
        <f t="shared" si="9"/>
        <v>149.073</v>
      </c>
      <c r="G40" s="322">
        <f t="shared" si="10"/>
        <v>0.0026797208587704254</v>
      </c>
      <c r="H40" s="319">
        <v>35.345</v>
      </c>
      <c r="I40" s="320">
        <v>24.674</v>
      </c>
      <c r="J40" s="321"/>
      <c r="K40" s="320"/>
      <c r="L40" s="321">
        <f t="shared" si="11"/>
        <v>60.019</v>
      </c>
      <c r="M40" s="323">
        <f t="shared" si="12"/>
        <v>1.4837634748996154</v>
      </c>
      <c r="N40" s="319">
        <v>385.488</v>
      </c>
      <c r="O40" s="320">
        <v>1073.463</v>
      </c>
      <c r="P40" s="321">
        <v>0</v>
      </c>
      <c r="Q40" s="320">
        <v>0</v>
      </c>
      <c r="R40" s="321">
        <f t="shared" si="13"/>
        <v>1458.951</v>
      </c>
      <c r="S40" s="322">
        <f t="shared" si="14"/>
        <v>0.002624960757999318</v>
      </c>
      <c r="T40" s="333">
        <v>322.28999999999996</v>
      </c>
      <c r="U40" s="320">
        <v>216.89999999999998</v>
      </c>
      <c r="V40" s="321">
        <v>0</v>
      </c>
      <c r="W40" s="320">
        <v>26.619</v>
      </c>
      <c r="X40" s="321">
        <f>SUM(T40:W40)</f>
        <v>565.809</v>
      </c>
      <c r="Y40" s="324">
        <f t="shared" si="15"/>
        <v>1.5785220807728404</v>
      </c>
    </row>
    <row r="41" spans="1:25" s="137" customFormat="1" ht="19.5" customHeight="1" thickBot="1">
      <c r="A41" s="318" t="s">
        <v>51</v>
      </c>
      <c r="B41" s="319">
        <v>5.488</v>
      </c>
      <c r="C41" s="320">
        <v>0</v>
      </c>
      <c r="D41" s="321">
        <v>0.165</v>
      </c>
      <c r="E41" s="320">
        <v>0.225</v>
      </c>
      <c r="F41" s="321">
        <f t="shared" si="9"/>
        <v>5.878</v>
      </c>
      <c r="G41" s="322">
        <f t="shared" si="10"/>
        <v>0.00010566232119735003</v>
      </c>
      <c r="H41" s="319">
        <v>4.97</v>
      </c>
      <c r="I41" s="320">
        <v>0</v>
      </c>
      <c r="J41" s="321"/>
      <c r="K41" s="320"/>
      <c r="L41" s="321">
        <f t="shared" si="11"/>
        <v>4.97</v>
      </c>
      <c r="M41" s="323">
        <f t="shared" si="12"/>
        <v>0.1826961770623743</v>
      </c>
      <c r="N41" s="319">
        <v>167.069</v>
      </c>
      <c r="O41" s="320">
        <v>16.026</v>
      </c>
      <c r="P41" s="321">
        <v>1.191</v>
      </c>
      <c r="Q41" s="320">
        <v>97.086</v>
      </c>
      <c r="R41" s="321">
        <f t="shared" si="13"/>
        <v>281.372</v>
      </c>
      <c r="S41" s="322">
        <f t="shared" si="14"/>
        <v>0.0005062476110573858</v>
      </c>
      <c r="T41" s="333">
        <v>96.29400000000001</v>
      </c>
      <c r="U41" s="320">
        <v>35.633</v>
      </c>
      <c r="V41" s="321">
        <v>1.764</v>
      </c>
      <c r="W41" s="320">
        <v>62.803</v>
      </c>
      <c r="X41" s="321">
        <f t="shared" si="6"/>
        <v>196.49400000000003</v>
      </c>
      <c r="Y41" s="324">
        <f t="shared" si="15"/>
        <v>0.4319622991032803</v>
      </c>
    </row>
    <row r="42" spans="1:25" s="174" customFormat="1" ht="19.5" customHeight="1">
      <c r="A42" s="183" t="s">
        <v>52</v>
      </c>
      <c r="B42" s="180">
        <f>SUM(B43:B45)</f>
        <v>69.745</v>
      </c>
      <c r="C42" s="179">
        <f>SUM(C43:C45)</f>
        <v>33.49</v>
      </c>
      <c r="D42" s="178">
        <f>SUM(D43:D45)</f>
        <v>30.666</v>
      </c>
      <c r="E42" s="179">
        <f>SUM(E43:E45)</f>
        <v>6.057</v>
      </c>
      <c r="F42" s="178">
        <f t="shared" si="0"/>
        <v>139.958</v>
      </c>
      <c r="G42" s="181">
        <f t="shared" si="1"/>
        <v>0.0025158705597377877</v>
      </c>
      <c r="H42" s="180">
        <f>SUM(H43:H45)</f>
        <v>235.607</v>
      </c>
      <c r="I42" s="179">
        <f>SUM(I43:I45)</f>
        <v>21.906</v>
      </c>
      <c r="J42" s="178">
        <f>SUM(J43:J45)</f>
        <v>0.068</v>
      </c>
      <c r="K42" s="179">
        <f>SUM(K43:K45)</f>
        <v>0.126</v>
      </c>
      <c r="L42" s="178">
        <f t="shared" si="2"/>
        <v>257.70699999999994</v>
      </c>
      <c r="M42" s="182">
        <f t="shared" si="8"/>
        <v>-0.4569103671999595</v>
      </c>
      <c r="N42" s="180">
        <f>SUM(N43:N45)</f>
        <v>1305.9569999999999</v>
      </c>
      <c r="O42" s="179">
        <f>SUM(O43:O45)</f>
        <v>335.31699999999995</v>
      </c>
      <c r="P42" s="178">
        <f>SUM(P43:P45)</f>
        <v>531.2239999999999</v>
      </c>
      <c r="Q42" s="179">
        <f>SUM(Q43:Q45)</f>
        <v>211.099</v>
      </c>
      <c r="R42" s="178">
        <f t="shared" si="4"/>
        <v>2383.5969999999998</v>
      </c>
      <c r="S42" s="181">
        <f t="shared" si="5"/>
        <v>0.004288594056883952</v>
      </c>
      <c r="T42" s="180">
        <f>SUM(T43:T45)</f>
        <v>3190.8129999999996</v>
      </c>
      <c r="U42" s="179">
        <f>SUM(U43:U45)</f>
        <v>619.6669999999999</v>
      </c>
      <c r="V42" s="178">
        <f>SUM(V43:V45)</f>
        <v>88.53999999999999</v>
      </c>
      <c r="W42" s="179">
        <f>SUM(W43:W45)</f>
        <v>138.26</v>
      </c>
      <c r="X42" s="178">
        <f t="shared" si="6"/>
        <v>4037.2799999999997</v>
      </c>
      <c r="Y42" s="175">
        <f t="shared" si="7"/>
        <v>-0.40960324773114576</v>
      </c>
    </row>
    <row r="43" spans="1:25" ht="19.5" customHeight="1">
      <c r="A43" s="311" t="s">
        <v>387</v>
      </c>
      <c r="B43" s="312">
        <v>24.996</v>
      </c>
      <c r="C43" s="313">
        <v>31.827</v>
      </c>
      <c r="D43" s="314">
        <v>30.366</v>
      </c>
      <c r="E43" s="313">
        <v>6.057</v>
      </c>
      <c r="F43" s="314">
        <f t="shared" si="0"/>
        <v>93.246</v>
      </c>
      <c r="G43" s="315">
        <f t="shared" si="1"/>
        <v>0.0016761804699503403</v>
      </c>
      <c r="H43" s="312">
        <v>16.128</v>
      </c>
      <c r="I43" s="313">
        <v>7.137</v>
      </c>
      <c r="J43" s="314">
        <v>0.068</v>
      </c>
      <c r="K43" s="313">
        <v>0.126</v>
      </c>
      <c r="L43" s="314">
        <f t="shared" si="2"/>
        <v>23.459000000000003</v>
      </c>
      <c r="M43" s="316">
        <f t="shared" si="8"/>
        <v>2.974849737840487</v>
      </c>
      <c r="N43" s="312">
        <v>264.70899999999995</v>
      </c>
      <c r="O43" s="313">
        <v>289.72099999999995</v>
      </c>
      <c r="P43" s="314">
        <v>482.705</v>
      </c>
      <c r="Q43" s="313">
        <v>104.60499999999999</v>
      </c>
      <c r="R43" s="314">
        <f t="shared" si="4"/>
        <v>1141.7399999999998</v>
      </c>
      <c r="S43" s="315">
        <f t="shared" si="5"/>
        <v>0.002054231222185077</v>
      </c>
      <c r="T43" s="332">
        <v>321.37999999999994</v>
      </c>
      <c r="U43" s="313">
        <v>289.628</v>
      </c>
      <c r="V43" s="314">
        <v>1.8459999999999999</v>
      </c>
      <c r="W43" s="313">
        <v>1.145</v>
      </c>
      <c r="X43" s="314">
        <f t="shared" si="6"/>
        <v>613.9989999999999</v>
      </c>
      <c r="Y43" s="317">
        <f t="shared" si="7"/>
        <v>0.8595144291765946</v>
      </c>
    </row>
    <row r="44" spans="1:25" ht="19.5" customHeight="1">
      <c r="A44" s="318" t="s">
        <v>386</v>
      </c>
      <c r="B44" s="319">
        <v>44.581</v>
      </c>
      <c r="C44" s="320">
        <v>1.663</v>
      </c>
      <c r="D44" s="321">
        <v>0.3</v>
      </c>
      <c r="E44" s="320">
        <v>0</v>
      </c>
      <c r="F44" s="321">
        <f>SUM(B44:E44)</f>
        <v>46.544</v>
      </c>
      <c r="G44" s="322">
        <f>F44/$F$9</f>
        <v>0.0008366701391305648</v>
      </c>
      <c r="H44" s="319">
        <v>218.89600000000002</v>
      </c>
      <c r="I44" s="320">
        <v>14.769</v>
      </c>
      <c r="J44" s="321">
        <v>0</v>
      </c>
      <c r="K44" s="320">
        <v>0</v>
      </c>
      <c r="L44" s="321">
        <f>SUM(H44:K44)</f>
        <v>233.66500000000002</v>
      </c>
      <c r="M44" s="323">
        <f>IF(ISERROR(F44/L44-1),"         /0",(F44/L44-1))</f>
        <v>-0.8008088502771061</v>
      </c>
      <c r="N44" s="319">
        <v>1023.1790000000001</v>
      </c>
      <c r="O44" s="320">
        <v>45.596000000000004</v>
      </c>
      <c r="P44" s="321">
        <v>47.248999999999995</v>
      </c>
      <c r="Q44" s="320">
        <v>12.653</v>
      </c>
      <c r="R44" s="321">
        <f>SUM(N44:Q44)</f>
        <v>1128.6770000000001</v>
      </c>
      <c r="S44" s="322">
        <f>R44/$R$9</f>
        <v>0.00203072812826229</v>
      </c>
      <c r="T44" s="333">
        <v>2625.1169999999997</v>
      </c>
      <c r="U44" s="320">
        <v>142.43499999999995</v>
      </c>
      <c r="V44" s="321">
        <v>1.3499999999999999</v>
      </c>
      <c r="W44" s="320">
        <v>1.2000000000000002</v>
      </c>
      <c r="X44" s="321">
        <f>SUM(T44:W44)</f>
        <v>2770.1019999999994</v>
      </c>
      <c r="Y44" s="324">
        <f>IF(ISERROR(R44/X44-1),"         /0",IF(R44/X44&gt;5,"  *  ",(R44/X44-1)))</f>
        <v>-0.5925503826212897</v>
      </c>
    </row>
    <row r="45" spans="1:25" ht="19.5" customHeight="1" thickBot="1">
      <c r="A45" s="318" t="s">
        <v>51</v>
      </c>
      <c r="B45" s="319">
        <v>0.16799999999999998</v>
      </c>
      <c r="C45" s="320">
        <v>0</v>
      </c>
      <c r="D45" s="321">
        <v>0</v>
      </c>
      <c r="E45" s="320">
        <v>0</v>
      </c>
      <c r="F45" s="321">
        <f>SUM(B45:E45)</f>
        <v>0.16799999999999998</v>
      </c>
      <c r="G45" s="322">
        <f>F45/$F$9</f>
        <v>3.0199506568824097E-06</v>
      </c>
      <c r="H45" s="319">
        <v>0.5830000000000001</v>
      </c>
      <c r="I45" s="320">
        <v>0</v>
      </c>
      <c r="J45" s="321">
        <v>0</v>
      </c>
      <c r="K45" s="320">
        <v>0</v>
      </c>
      <c r="L45" s="321">
        <f>SUM(H45:K45)</f>
        <v>0.5830000000000001</v>
      </c>
      <c r="M45" s="323">
        <f>IF(ISERROR(F45/L45-1),"         /0",(F45/L45-1))</f>
        <v>-0.711835334476844</v>
      </c>
      <c r="N45" s="319">
        <v>18.069000000000003</v>
      </c>
      <c r="O45" s="320">
        <v>0</v>
      </c>
      <c r="P45" s="321">
        <v>1.27</v>
      </c>
      <c r="Q45" s="320">
        <v>93.84100000000001</v>
      </c>
      <c r="R45" s="321">
        <f>SUM(N45:Q45)</f>
        <v>113.18</v>
      </c>
      <c r="S45" s="322">
        <f>R45/$R$9</f>
        <v>0.00020363470643658545</v>
      </c>
      <c r="T45" s="333">
        <v>244.316</v>
      </c>
      <c r="U45" s="320">
        <v>187.60400000000004</v>
      </c>
      <c r="V45" s="321">
        <v>85.344</v>
      </c>
      <c r="W45" s="320">
        <v>135.915</v>
      </c>
      <c r="X45" s="321">
        <f>SUM(T45:W45)</f>
        <v>653.1790000000001</v>
      </c>
      <c r="Y45" s="324">
        <f>IF(ISERROR(R45/X45-1),"         /0",IF(R45/X45&gt;5,"  *  ",(R45/X45-1)))</f>
        <v>-0.8267243741761447</v>
      </c>
    </row>
    <row r="46" spans="1:25" s="137" customFormat="1" ht="19.5" customHeight="1" thickBot="1">
      <c r="A46" s="173" t="s">
        <v>51</v>
      </c>
      <c r="B46" s="170">
        <v>56.830000000000005</v>
      </c>
      <c r="C46" s="169">
        <v>0.815</v>
      </c>
      <c r="D46" s="168">
        <v>0</v>
      </c>
      <c r="E46" s="169">
        <v>0</v>
      </c>
      <c r="F46" s="168">
        <f t="shared" si="0"/>
        <v>57.645</v>
      </c>
      <c r="G46" s="171">
        <f t="shared" si="1"/>
        <v>0.001036220569142777</v>
      </c>
      <c r="H46" s="170">
        <v>71.78399999999999</v>
      </c>
      <c r="I46" s="169">
        <v>0.04</v>
      </c>
      <c r="J46" s="168">
        <v>0</v>
      </c>
      <c r="K46" s="169">
        <v>0</v>
      </c>
      <c r="L46" s="168">
        <f t="shared" si="2"/>
        <v>71.824</v>
      </c>
      <c r="M46" s="172">
        <f t="shared" si="8"/>
        <v>-0.1974131209623523</v>
      </c>
      <c r="N46" s="170">
        <v>505.965</v>
      </c>
      <c r="O46" s="169">
        <v>9.901000000000002</v>
      </c>
      <c r="P46" s="168">
        <v>0.145</v>
      </c>
      <c r="Q46" s="169">
        <v>0.06</v>
      </c>
      <c r="R46" s="168">
        <f t="shared" si="4"/>
        <v>516.0709999999999</v>
      </c>
      <c r="S46" s="171">
        <f t="shared" si="5"/>
        <v>0.0009285206448615928</v>
      </c>
      <c r="T46" s="170">
        <v>921.5679999999999</v>
      </c>
      <c r="U46" s="169">
        <v>0.441</v>
      </c>
      <c r="V46" s="168">
        <v>0.52</v>
      </c>
      <c r="W46" s="169">
        <v>0.09</v>
      </c>
      <c r="X46" s="178">
        <f>SUM(T46:W46)</f>
        <v>922.6189999999999</v>
      </c>
      <c r="Y46" s="165">
        <f t="shared" si="7"/>
        <v>-0.44064559693654703</v>
      </c>
    </row>
    <row r="47" ht="6.75" customHeight="1" thickTop="1">
      <c r="A47" s="105"/>
    </row>
    <row r="48" ht="12.75">
      <c r="A48" s="105" t="s">
        <v>50</v>
      </c>
    </row>
    <row r="49" ht="12.75">
      <c r="A49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">
    <cfRule type="cellIs" priority="6" dxfId="96" operator="lessThan" stopIfTrue="1">
      <formula>0</formula>
    </cfRule>
  </conditionalFormatting>
  <conditionalFormatting sqref="Y10:Y46 M10:M46">
    <cfRule type="cellIs" priority="7" dxfId="96" operator="lessThan" stopIfTrue="1">
      <formula>0</formula>
    </cfRule>
    <cfRule type="cellIs" priority="8" dxfId="98" operator="greaterThanOrEqual" stopIfTrue="1">
      <formula>0</formula>
    </cfRule>
  </conditionalFormatting>
  <conditionalFormatting sqref="M5 Y5 Y7:Y8 M7:M8">
    <cfRule type="cellIs" priority="2" dxfId="96" operator="lessThan" stopIfTrue="1">
      <formula>0</formula>
    </cfRule>
  </conditionalFormatting>
  <conditionalFormatting sqref="Y9 M9">
    <cfRule type="cellIs" priority="3" dxfId="96" operator="lessThan" stopIfTrue="1">
      <formula>0</formula>
    </cfRule>
    <cfRule type="cellIs" priority="4" dxfId="98" operator="greaterThanOrEqual" stopIfTrue="1">
      <formula>0</formula>
    </cfRule>
  </conditionalFormatting>
  <conditionalFormatting sqref="M6 Y6">
    <cfRule type="cellIs" priority="1" dxfId="96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7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4.281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2812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28125" style="112" bestFit="1" customWidth="1"/>
    <col min="17" max="17" width="9.140625" style="112" customWidth="1"/>
    <col min="18" max="19" width="9.8515625" style="112" bestFit="1" customWidth="1"/>
    <col min="20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653" t="s">
        <v>68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5"/>
    </row>
    <row r="4" spans="1:25" ht="21" customHeight="1" thickBot="1">
      <c r="A4" s="662" t="s">
        <v>42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4"/>
    </row>
    <row r="5" spans="1:25" s="164" customFormat="1" ht="15.75" customHeight="1" thickBot="1" thickTop="1">
      <c r="A5" s="596" t="s">
        <v>63</v>
      </c>
      <c r="B5" s="646" t="s">
        <v>34</v>
      </c>
      <c r="C5" s="647"/>
      <c r="D5" s="647"/>
      <c r="E5" s="647"/>
      <c r="F5" s="647"/>
      <c r="G5" s="647"/>
      <c r="H5" s="647"/>
      <c r="I5" s="647"/>
      <c r="J5" s="648"/>
      <c r="K5" s="648"/>
      <c r="L5" s="648"/>
      <c r="M5" s="649"/>
      <c r="N5" s="646" t="s">
        <v>33</v>
      </c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50"/>
    </row>
    <row r="6" spans="1:25" s="130" customFormat="1" ht="26.25" customHeight="1" thickBot="1">
      <c r="A6" s="597"/>
      <c r="B6" s="665" t="s">
        <v>152</v>
      </c>
      <c r="C6" s="666"/>
      <c r="D6" s="666"/>
      <c r="E6" s="666"/>
      <c r="F6" s="666"/>
      <c r="G6" s="643" t="s">
        <v>32</v>
      </c>
      <c r="H6" s="665" t="s">
        <v>153</v>
      </c>
      <c r="I6" s="666"/>
      <c r="J6" s="666"/>
      <c r="K6" s="666"/>
      <c r="L6" s="666"/>
      <c r="M6" s="640" t="s">
        <v>31</v>
      </c>
      <c r="N6" s="665" t="s">
        <v>154</v>
      </c>
      <c r="O6" s="666"/>
      <c r="P6" s="666"/>
      <c r="Q6" s="666"/>
      <c r="R6" s="666"/>
      <c r="S6" s="643" t="s">
        <v>32</v>
      </c>
      <c r="T6" s="665" t="s">
        <v>155</v>
      </c>
      <c r="U6" s="666"/>
      <c r="V6" s="666"/>
      <c r="W6" s="666"/>
      <c r="X6" s="666"/>
      <c r="Y6" s="656" t="s">
        <v>31</v>
      </c>
    </row>
    <row r="7" spans="1:25" s="125" customFormat="1" ht="26.25" customHeight="1">
      <c r="A7" s="598"/>
      <c r="B7" s="609" t="s">
        <v>20</v>
      </c>
      <c r="C7" s="601"/>
      <c r="D7" s="600" t="s">
        <v>19</v>
      </c>
      <c r="E7" s="601"/>
      <c r="F7" s="671" t="s">
        <v>15</v>
      </c>
      <c r="G7" s="644"/>
      <c r="H7" s="609" t="s">
        <v>20</v>
      </c>
      <c r="I7" s="601"/>
      <c r="J7" s="600" t="s">
        <v>19</v>
      </c>
      <c r="K7" s="601"/>
      <c r="L7" s="671" t="s">
        <v>15</v>
      </c>
      <c r="M7" s="641"/>
      <c r="N7" s="609" t="s">
        <v>20</v>
      </c>
      <c r="O7" s="601"/>
      <c r="P7" s="600" t="s">
        <v>19</v>
      </c>
      <c r="Q7" s="601"/>
      <c r="R7" s="671" t="s">
        <v>15</v>
      </c>
      <c r="S7" s="644"/>
      <c r="T7" s="609" t="s">
        <v>20</v>
      </c>
      <c r="U7" s="601"/>
      <c r="V7" s="600" t="s">
        <v>19</v>
      </c>
      <c r="W7" s="601"/>
      <c r="X7" s="671" t="s">
        <v>15</v>
      </c>
      <c r="Y7" s="657"/>
    </row>
    <row r="8" spans="1:25" s="160" customFormat="1" ht="14.25" thickBot="1">
      <c r="A8" s="599"/>
      <c r="B8" s="163" t="s">
        <v>29</v>
      </c>
      <c r="C8" s="161" t="s">
        <v>28</v>
      </c>
      <c r="D8" s="162" t="s">
        <v>29</v>
      </c>
      <c r="E8" s="161" t="s">
        <v>28</v>
      </c>
      <c r="F8" s="652"/>
      <c r="G8" s="645"/>
      <c r="H8" s="163" t="s">
        <v>29</v>
      </c>
      <c r="I8" s="161" t="s">
        <v>28</v>
      </c>
      <c r="J8" s="162" t="s">
        <v>29</v>
      </c>
      <c r="K8" s="161" t="s">
        <v>28</v>
      </c>
      <c r="L8" s="652"/>
      <c r="M8" s="642"/>
      <c r="N8" s="163" t="s">
        <v>29</v>
      </c>
      <c r="O8" s="161" t="s">
        <v>28</v>
      </c>
      <c r="P8" s="162" t="s">
        <v>29</v>
      </c>
      <c r="Q8" s="161" t="s">
        <v>28</v>
      </c>
      <c r="R8" s="652"/>
      <c r="S8" s="645"/>
      <c r="T8" s="163" t="s">
        <v>29</v>
      </c>
      <c r="U8" s="161" t="s">
        <v>28</v>
      </c>
      <c r="V8" s="162" t="s">
        <v>29</v>
      </c>
      <c r="W8" s="161" t="s">
        <v>28</v>
      </c>
      <c r="X8" s="652"/>
      <c r="Y8" s="658"/>
    </row>
    <row r="9" spans="1:25" s="153" customFormat="1" ht="18" customHeight="1" thickBot="1" thickTop="1">
      <c r="A9" s="726" t="s">
        <v>22</v>
      </c>
      <c r="B9" s="727">
        <f>B10+B30+B47+B59+B79+B84</f>
        <v>26781.022</v>
      </c>
      <c r="C9" s="728">
        <f>C10+C30+C47+C59+C79+C84</f>
        <v>16346.724999999999</v>
      </c>
      <c r="D9" s="729">
        <f>D10+D30+D47+D59+D79+D84</f>
        <v>7991.954999999999</v>
      </c>
      <c r="E9" s="730">
        <f>E10+E30+E47+E59+E79+E84</f>
        <v>4510.346</v>
      </c>
      <c r="F9" s="729">
        <f>SUM(B9:E9)</f>
        <v>55630.048</v>
      </c>
      <c r="G9" s="731">
        <f>F9/$F$9</f>
        <v>1</v>
      </c>
      <c r="H9" s="727">
        <f>H10+H30+H47+H59+H79+H84</f>
        <v>27908.216</v>
      </c>
      <c r="I9" s="728">
        <f>I10+I30+I47+I59+I79+I84</f>
        <v>18524.639000000003</v>
      </c>
      <c r="J9" s="729">
        <f>J10+J30+J47+J59+J79+J84</f>
        <v>4034.228</v>
      </c>
      <c r="K9" s="730">
        <f>K10+K30+K47+K59+K79+K84</f>
        <v>2390.428000000001</v>
      </c>
      <c r="L9" s="729">
        <f>SUM(H9:K9)</f>
        <v>52857.511000000006</v>
      </c>
      <c r="M9" s="732">
        <f>IF(ISERROR(F9/L9-1),"         /0",(F9/L9-1))</f>
        <v>0.05245303737438567</v>
      </c>
      <c r="N9" s="733">
        <f>N10+N30+N47+N59+N79+N84</f>
        <v>291364.48699999996</v>
      </c>
      <c r="O9" s="728">
        <f>O10+O30+O47+O59+O79+O84</f>
        <v>157203.44900000005</v>
      </c>
      <c r="P9" s="729">
        <f>P10+P30+P47+P59+P79+P84</f>
        <v>76268.47897000001</v>
      </c>
      <c r="Q9" s="730">
        <f>Q10+Q30+Q47+Q59+Q79+Q84</f>
        <v>30962.751000000004</v>
      </c>
      <c r="R9" s="729">
        <f>SUM(N9:Q9)</f>
        <v>555799.1659700001</v>
      </c>
      <c r="S9" s="734">
        <f>R9/$R$9</f>
        <v>1</v>
      </c>
      <c r="T9" s="727">
        <f>T10+T30+T47+T59+T79+T84</f>
        <v>302657.55900000007</v>
      </c>
      <c r="U9" s="728">
        <f>U10+U30+U47+U59+U79+U84</f>
        <v>174834.32699999996</v>
      </c>
      <c r="V9" s="729">
        <f>V10+V30+V47+V59+V79+V84</f>
        <v>47615.96799999999</v>
      </c>
      <c r="W9" s="730">
        <f>W10+W30+W47+W59+W79+W84</f>
        <v>17918.652999999995</v>
      </c>
      <c r="X9" s="729">
        <f>SUM(T9:W9)</f>
        <v>543026.5070000001</v>
      </c>
      <c r="Y9" s="154">
        <f>IF(ISERROR(R9/X9-1),"         /0",(R9/X9-1))</f>
        <v>0.02352124400070954</v>
      </c>
    </row>
    <row r="10" spans="1:25" s="145" customFormat="1" ht="19.5" customHeight="1">
      <c r="A10" s="152" t="s">
        <v>56</v>
      </c>
      <c r="B10" s="149">
        <f>SUM(B11:B29)</f>
        <v>17727.665</v>
      </c>
      <c r="C10" s="148">
        <f>SUM(C11:C29)</f>
        <v>6153.067999999999</v>
      </c>
      <c r="D10" s="147">
        <f>SUM(D11:D29)</f>
        <v>6611.201999999999</v>
      </c>
      <c r="E10" s="184">
        <f>SUM(E11:E29)</f>
        <v>3559.439</v>
      </c>
      <c r="F10" s="147">
        <f>SUM(B10:E10)</f>
        <v>34051.373999999996</v>
      </c>
      <c r="G10" s="150">
        <f>F10/$F$9</f>
        <v>0.6121039838038608</v>
      </c>
      <c r="H10" s="149">
        <f>SUM(H11:H29)</f>
        <v>19157.004999999997</v>
      </c>
      <c r="I10" s="148">
        <f>SUM(I11:I29)</f>
        <v>8721.189000000002</v>
      </c>
      <c r="J10" s="147">
        <f>SUM(J11:J29)</f>
        <v>3690.187</v>
      </c>
      <c r="K10" s="184">
        <f>SUM(K11:K29)</f>
        <v>1943.0480000000002</v>
      </c>
      <c r="L10" s="147">
        <f>SUM(H10:K10)</f>
        <v>33511.429000000004</v>
      </c>
      <c r="M10" s="243">
        <f>IF(ISERROR(F10/L10-1),"         /0",(F10/L10-1))</f>
        <v>0.016112264266617604</v>
      </c>
      <c r="N10" s="245">
        <f>SUM(N11:N29)</f>
        <v>198832.78199999998</v>
      </c>
      <c r="O10" s="148">
        <f>SUM(O11:O29)</f>
        <v>65644.96600000001</v>
      </c>
      <c r="P10" s="147">
        <f>SUM(P11:P29)</f>
        <v>67568.33197</v>
      </c>
      <c r="Q10" s="184">
        <f>SUM(Q11:Q29)</f>
        <v>24447.510000000002</v>
      </c>
      <c r="R10" s="147">
        <f>SUM(N10:Q10)</f>
        <v>356493.58997000003</v>
      </c>
      <c r="S10" s="257">
        <f>R10/$R$9</f>
        <v>0.6414072056906293</v>
      </c>
      <c r="T10" s="149">
        <f>SUM(T11:T29)</f>
        <v>200036.032</v>
      </c>
      <c r="U10" s="148">
        <f>SUM(U11:U29)</f>
        <v>79308.973</v>
      </c>
      <c r="V10" s="147">
        <f>SUM(V11:V29)</f>
        <v>44153.825999999994</v>
      </c>
      <c r="W10" s="184">
        <f>SUM(W11:W29)</f>
        <v>12238.966999999997</v>
      </c>
      <c r="X10" s="147">
        <f>SUM(T10:W10)</f>
        <v>335737.798</v>
      </c>
      <c r="Y10" s="146">
        <f aca="true" t="shared" si="0" ref="Y10:Y17">IF(ISERROR(R10/X10-1),"         /0",IF(R10/X10&gt;5,"  *  ",(R10/X10-1)))</f>
        <v>0.061821433552143645</v>
      </c>
    </row>
    <row r="11" spans="1:25" ht="19.5" customHeight="1">
      <c r="A11" s="311" t="s">
        <v>175</v>
      </c>
      <c r="B11" s="312">
        <v>7530.357</v>
      </c>
      <c r="C11" s="313">
        <v>2862.346</v>
      </c>
      <c r="D11" s="314">
        <v>0</v>
      </c>
      <c r="E11" s="335">
        <v>0</v>
      </c>
      <c r="F11" s="314">
        <f>SUM(B11:E11)</f>
        <v>10392.703</v>
      </c>
      <c r="G11" s="315">
        <f>F11/$F$9</f>
        <v>0.18681815625972495</v>
      </c>
      <c r="H11" s="312">
        <v>7213.9529999999995</v>
      </c>
      <c r="I11" s="313">
        <v>3314.157</v>
      </c>
      <c r="J11" s="314"/>
      <c r="K11" s="335"/>
      <c r="L11" s="314">
        <f>SUM(H11:K11)</f>
        <v>10528.11</v>
      </c>
      <c r="M11" s="344">
        <f>IF(ISERROR(F11/L11-1),"         /0",(F11/L11-1))</f>
        <v>-0.012861472761967807</v>
      </c>
      <c r="N11" s="345">
        <v>79741.81799999998</v>
      </c>
      <c r="O11" s="313">
        <v>27617.738</v>
      </c>
      <c r="P11" s="314">
        <v>2464.0099999999998</v>
      </c>
      <c r="Q11" s="335">
        <v>672.561</v>
      </c>
      <c r="R11" s="314">
        <f>SUM(N11:Q11)</f>
        <v>110496.12699999998</v>
      </c>
      <c r="S11" s="346">
        <f>R11/$R$9</f>
        <v>0.19880585248298868</v>
      </c>
      <c r="T11" s="312">
        <v>81028.67599999999</v>
      </c>
      <c r="U11" s="313">
        <v>36609.902</v>
      </c>
      <c r="V11" s="314"/>
      <c r="W11" s="335"/>
      <c r="X11" s="314">
        <f>SUM(T11:W11)</f>
        <v>117638.578</v>
      </c>
      <c r="Y11" s="317">
        <f t="shared" si="0"/>
        <v>-0.060715210277363374</v>
      </c>
    </row>
    <row r="12" spans="1:25" ht="19.5" customHeight="1">
      <c r="A12" s="318" t="s">
        <v>209</v>
      </c>
      <c r="B12" s="319">
        <v>2219.939</v>
      </c>
      <c r="C12" s="320">
        <v>763.308</v>
      </c>
      <c r="D12" s="321">
        <v>1263.803</v>
      </c>
      <c r="E12" s="338">
        <v>325.774</v>
      </c>
      <c r="F12" s="321">
        <f>SUM(B12:E12)</f>
        <v>4572.8240000000005</v>
      </c>
      <c r="G12" s="322">
        <f>F12/$F$9</f>
        <v>0.08220061215837887</v>
      </c>
      <c r="H12" s="319">
        <v>2712.7639999999997</v>
      </c>
      <c r="I12" s="320">
        <v>1539.3110000000001</v>
      </c>
      <c r="J12" s="321">
        <v>483.295</v>
      </c>
      <c r="K12" s="338">
        <v>116.082</v>
      </c>
      <c r="L12" s="321">
        <f>SUM(H12:K12)</f>
        <v>4851.452</v>
      </c>
      <c r="M12" s="347">
        <f>IF(ISERROR(F12/L12-1),"         /0",(F12/L12-1))</f>
        <v>-0.05743187812638351</v>
      </c>
      <c r="N12" s="348">
        <v>24072.800000000003</v>
      </c>
      <c r="O12" s="320">
        <v>8901.283</v>
      </c>
      <c r="P12" s="321">
        <v>13195.71</v>
      </c>
      <c r="Q12" s="338">
        <v>3178.901</v>
      </c>
      <c r="R12" s="321">
        <f>SUM(N12:Q12)</f>
        <v>49348.693999999996</v>
      </c>
      <c r="S12" s="349">
        <f>R12/$R$9</f>
        <v>0.08878871545961199</v>
      </c>
      <c r="T12" s="319">
        <v>24433.325999999997</v>
      </c>
      <c r="U12" s="320">
        <v>11205.025000000001</v>
      </c>
      <c r="V12" s="321">
        <v>9839.483</v>
      </c>
      <c r="W12" s="338">
        <v>3720.237</v>
      </c>
      <c r="X12" s="321">
        <f>SUM(T12:W12)</f>
        <v>49198.070999999996</v>
      </c>
      <c r="Y12" s="324">
        <f t="shared" si="0"/>
        <v>0.0030615631251069697</v>
      </c>
    </row>
    <row r="13" spans="1:25" ht="19.5" customHeight="1">
      <c r="A13" s="318" t="s">
        <v>210</v>
      </c>
      <c r="B13" s="319">
        <v>0</v>
      </c>
      <c r="C13" s="320">
        <v>0</v>
      </c>
      <c r="D13" s="321">
        <v>2566.549</v>
      </c>
      <c r="E13" s="338">
        <v>1745.059</v>
      </c>
      <c r="F13" s="321">
        <f>SUM(B13:E13)</f>
        <v>4311.608</v>
      </c>
      <c r="G13" s="322">
        <f>F13/$F$9</f>
        <v>0.07750502030844914</v>
      </c>
      <c r="H13" s="319"/>
      <c r="I13" s="320"/>
      <c r="J13" s="321">
        <v>584.8</v>
      </c>
      <c r="K13" s="338">
        <v>680.1</v>
      </c>
      <c r="L13" s="321">
        <f>SUM(H13:K13)</f>
        <v>1264.9</v>
      </c>
      <c r="M13" s="347">
        <f>IF(ISERROR(F13/L13-1),"         /0",(F13/L13-1))</f>
        <v>2.4086552296624237</v>
      </c>
      <c r="N13" s="348"/>
      <c r="O13" s="320"/>
      <c r="P13" s="321">
        <v>7985.009</v>
      </c>
      <c r="Q13" s="338">
        <v>5355.25</v>
      </c>
      <c r="R13" s="321">
        <f>SUM(N13:Q13)</f>
        <v>13340.259</v>
      </c>
      <c r="S13" s="349">
        <f>R13/$R$9</f>
        <v>0.024001941378803824</v>
      </c>
      <c r="T13" s="319"/>
      <c r="U13" s="320"/>
      <c r="V13" s="321">
        <v>584.8</v>
      </c>
      <c r="W13" s="338">
        <v>680.1</v>
      </c>
      <c r="X13" s="321">
        <f>SUM(T13:W13)</f>
        <v>1264.9</v>
      </c>
      <c r="Y13" s="324" t="str">
        <f t="shared" si="0"/>
        <v>  *  </v>
      </c>
    </row>
    <row r="14" spans="1:25" ht="19.5" customHeight="1">
      <c r="A14" s="318" t="s">
        <v>211</v>
      </c>
      <c r="B14" s="319">
        <v>2789.999</v>
      </c>
      <c r="C14" s="320">
        <v>1188.011</v>
      </c>
      <c r="D14" s="321">
        <v>0</v>
      </c>
      <c r="E14" s="338">
        <v>0</v>
      </c>
      <c r="F14" s="321">
        <f>SUM(B14:E14)</f>
        <v>3978.0099999999998</v>
      </c>
      <c r="G14" s="322">
        <f>F14/$F$9</f>
        <v>0.07150829709871902</v>
      </c>
      <c r="H14" s="319">
        <v>3186.221</v>
      </c>
      <c r="I14" s="320">
        <v>1754.759</v>
      </c>
      <c r="J14" s="321"/>
      <c r="K14" s="338"/>
      <c r="L14" s="321">
        <f>SUM(H14:K14)</f>
        <v>4940.98</v>
      </c>
      <c r="M14" s="347">
        <f>IF(ISERROR(F14/L14-1),"         /0",(F14/L14-1))</f>
        <v>-0.19489453509222865</v>
      </c>
      <c r="N14" s="348">
        <v>31422.923000000003</v>
      </c>
      <c r="O14" s="320">
        <v>11126.496</v>
      </c>
      <c r="P14" s="321"/>
      <c r="Q14" s="338"/>
      <c r="R14" s="321">
        <f>SUM(N14:Q14)</f>
        <v>42549.419</v>
      </c>
      <c r="S14" s="349">
        <f>R14/$R$9</f>
        <v>0.07655538475978328</v>
      </c>
      <c r="T14" s="319">
        <v>27591.226</v>
      </c>
      <c r="U14" s="320">
        <v>12876.399</v>
      </c>
      <c r="V14" s="321"/>
      <c r="W14" s="338"/>
      <c r="X14" s="321">
        <f>SUM(T14:W14)</f>
        <v>40467.625</v>
      </c>
      <c r="Y14" s="324">
        <f t="shared" si="0"/>
        <v>0.05144344398763212</v>
      </c>
    </row>
    <row r="15" spans="1:25" ht="19.5" customHeight="1">
      <c r="A15" s="318" t="s">
        <v>176</v>
      </c>
      <c r="B15" s="319">
        <v>2392.744</v>
      </c>
      <c r="C15" s="320">
        <v>216.186</v>
      </c>
      <c r="D15" s="321">
        <v>0</v>
      </c>
      <c r="E15" s="338">
        <v>0</v>
      </c>
      <c r="F15" s="321">
        <f>SUM(B15:E15)</f>
        <v>2608.9300000000003</v>
      </c>
      <c r="G15" s="322">
        <f>F15/$F$9</f>
        <v>0.046897856352739443</v>
      </c>
      <c r="H15" s="319">
        <v>2258.334</v>
      </c>
      <c r="I15" s="320">
        <v>581.794</v>
      </c>
      <c r="J15" s="321"/>
      <c r="K15" s="338"/>
      <c r="L15" s="321">
        <f>SUM(H15:K15)</f>
        <v>2840.1279999999997</v>
      </c>
      <c r="M15" s="347">
        <f>IF(ISERROR(F15/L15-1),"         /0",(F15/L15-1))</f>
        <v>-0.08140407756270118</v>
      </c>
      <c r="N15" s="348">
        <v>25103.558</v>
      </c>
      <c r="O15" s="320">
        <v>2403.2619999999993</v>
      </c>
      <c r="P15" s="321"/>
      <c r="Q15" s="338"/>
      <c r="R15" s="321">
        <f>SUM(N15:Q15)</f>
        <v>27506.82</v>
      </c>
      <c r="S15" s="349">
        <f>R15/$R$9</f>
        <v>0.04949057444516697</v>
      </c>
      <c r="T15" s="319">
        <v>34364.850999999995</v>
      </c>
      <c r="U15" s="320">
        <v>5300.342</v>
      </c>
      <c r="V15" s="321">
        <v>38.342</v>
      </c>
      <c r="W15" s="338"/>
      <c r="X15" s="321">
        <f>SUM(T15:W15)</f>
        <v>39703.53499999999</v>
      </c>
      <c r="Y15" s="324">
        <f t="shared" si="0"/>
        <v>-0.3071946868207074</v>
      </c>
    </row>
    <row r="16" spans="1:25" ht="19.5" customHeight="1">
      <c r="A16" s="318" t="s">
        <v>212</v>
      </c>
      <c r="B16" s="319">
        <v>0</v>
      </c>
      <c r="C16" s="320">
        <v>0</v>
      </c>
      <c r="D16" s="321">
        <v>1215.526</v>
      </c>
      <c r="E16" s="338">
        <v>505.547</v>
      </c>
      <c r="F16" s="321">
        <f>SUM(B16:E16)</f>
        <v>1721.073</v>
      </c>
      <c r="G16" s="322">
        <f>F16/$F$9</f>
        <v>0.03093783057674155</v>
      </c>
      <c r="H16" s="319"/>
      <c r="I16" s="320"/>
      <c r="J16" s="321">
        <v>1112.06</v>
      </c>
      <c r="K16" s="338">
        <v>543.854</v>
      </c>
      <c r="L16" s="321">
        <f>SUM(H16:K16)</f>
        <v>1655.914</v>
      </c>
      <c r="M16" s="347">
        <f>IF(ISERROR(F16/L16-1),"         /0",(F16/L16-1))</f>
        <v>0.03934926572273678</v>
      </c>
      <c r="N16" s="348"/>
      <c r="O16" s="320"/>
      <c r="P16" s="321">
        <v>24275.560000000005</v>
      </c>
      <c r="Q16" s="338">
        <v>8194.265</v>
      </c>
      <c r="R16" s="321">
        <f>SUM(N16:Q16)</f>
        <v>32469.825000000004</v>
      </c>
      <c r="S16" s="349">
        <f>R16/$R$9</f>
        <v>0.05842006787349623</v>
      </c>
      <c r="T16" s="319"/>
      <c r="U16" s="320"/>
      <c r="V16" s="321">
        <v>23890.926999999996</v>
      </c>
      <c r="W16" s="338">
        <v>6989.306999999998</v>
      </c>
      <c r="X16" s="321">
        <f>SUM(T16:W16)</f>
        <v>30880.233999999993</v>
      </c>
      <c r="Y16" s="324">
        <f t="shared" si="0"/>
        <v>0.051476002416303235</v>
      </c>
    </row>
    <row r="17" spans="1:25" ht="19.5" customHeight="1">
      <c r="A17" s="318" t="s">
        <v>156</v>
      </c>
      <c r="B17" s="319">
        <v>979.906</v>
      </c>
      <c r="C17" s="320">
        <v>500.80300000000005</v>
      </c>
      <c r="D17" s="321">
        <v>0</v>
      </c>
      <c r="E17" s="338">
        <v>0</v>
      </c>
      <c r="F17" s="321">
        <f>SUM(B17:E17)</f>
        <v>1480.709</v>
      </c>
      <c r="G17" s="322">
        <f>F17/$F$9</f>
        <v>0.026617072126200573</v>
      </c>
      <c r="H17" s="319">
        <v>901.1099999999999</v>
      </c>
      <c r="I17" s="320">
        <v>427.896</v>
      </c>
      <c r="J17" s="321">
        <v>0</v>
      </c>
      <c r="K17" s="338">
        <v>0</v>
      </c>
      <c r="L17" s="321">
        <f>SUM(H17:K17)</f>
        <v>1329.0059999999999</v>
      </c>
      <c r="M17" s="347">
        <f>IF(ISERROR(F17/L17-1),"         /0",(F17/L17-1))</f>
        <v>0.11414771641362065</v>
      </c>
      <c r="N17" s="348">
        <v>9543.127999999999</v>
      </c>
      <c r="O17" s="320">
        <v>4910.771000000001</v>
      </c>
      <c r="P17" s="321">
        <v>0</v>
      </c>
      <c r="Q17" s="338">
        <v>0</v>
      </c>
      <c r="R17" s="321">
        <f>SUM(N17:Q17)</f>
        <v>14453.899</v>
      </c>
      <c r="S17" s="349">
        <f>R17/$R$9</f>
        <v>0.026005614770534157</v>
      </c>
      <c r="T17" s="319">
        <v>7391.261999999999</v>
      </c>
      <c r="U17" s="320">
        <v>4172.070000000001</v>
      </c>
      <c r="V17" s="321">
        <v>0</v>
      </c>
      <c r="W17" s="338">
        <v>0</v>
      </c>
      <c r="X17" s="321">
        <f>SUM(T17:W17)</f>
        <v>11563.331999999999</v>
      </c>
      <c r="Y17" s="324">
        <f t="shared" si="0"/>
        <v>0.2499769962498699</v>
      </c>
    </row>
    <row r="18" spans="1:25" ht="19.5" customHeight="1">
      <c r="A18" s="318" t="s">
        <v>214</v>
      </c>
      <c r="B18" s="319">
        <v>0</v>
      </c>
      <c r="C18" s="320">
        <v>0</v>
      </c>
      <c r="D18" s="321">
        <v>1011.981</v>
      </c>
      <c r="E18" s="338">
        <v>292.812</v>
      </c>
      <c r="F18" s="321">
        <f aca="true" t="shared" si="1" ref="F18:F26">SUM(B18:E18)</f>
        <v>1304.7930000000001</v>
      </c>
      <c r="G18" s="322">
        <f aca="true" t="shared" si="2" ref="G18:G26">F18/$F$9</f>
        <v>0.02345482427050935</v>
      </c>
      <c r="H18" s="319"/>
      <c r="I18" s="320"/>
      <c r="J18" s="321"/>
      <c r="K18" s="338"/>
      <c r="L18" s="321">
        <f aca="true" t="shared" si="3" ref="L18:L26">SUM(H18:K18)</f>
        <v>0</v>
      </c>
      <c r="M18" s="347" t="str">
        <f aca="true" t="shared" si="4" ref="M18:M26">IF(ISERROR(F18/L18-1),"         /0",(F18/L18-1))</f>
        <v>         /0</v>
      </c>
      <c r="N18" s="348"/>
      <c r="O18" s="320"/>
      <c r="P18" s="321">
        <v>6355.373</v>
      </c>
      <c r="Q18" s="338">
        <v>1914.19</v>
      </c>
      <c r="R18" s="321">
        <f aca="true" t="shared" si="5" ref="R18:R26">SUM(N18:Q18)</f>
        <v>8269.563</v>
      </c>
      <c r="S18" s="349">
        <f aca="true" t="shared" si="6" ref="S18:S26">R18/$R$9</f>
        <v>0.014878689113481612</v>
      </c>
      <c r="T18" s="319"/>
      <c r="U18" s="320"/>
      <c r="V18" s="321"/>
      <c r="W18" s="338"/>
      <c r="X18" s="321">
        <f aca="true" t="shared" si="7" ref="X18:X26">SUM(T18:W18)</f>
        <v>0</v>
      </c>
      <c r="Y18" s="324" t="str">
        <f aca="true" t="shared" si="8" ref="Y18:Y26">IF(ISERROR(R18/X18-1),"         /0",IF(R18/X18&gt;5,"  *  ",(R18/X18-1)))</f>
        <v>         /0</v>
      </c>
    </row>
    <row r="19" spans="1:25" ht="19.5" customHeight="1">
      <c r="A19" s="318" t="s">
        <v>215</v>
      </c>
      <c r="B19" s="319">
        <v>1003.847</v>
      </c>
      <c r="C19" s="320">
        <v>0</v>
      </c>
      <c r="D19" s="321">
        <v>0</v>
      </c>
      <c r="E19" s="338">
        <v>0</v>
      </c>
      <c r="F19" s="321">
        <f>SUM(B19:E19)</f>
        <v>1003.847</v>
      </c>
      <c r="G19" s="322">
        <f>F19/$F$9</f>
        <v>0.018045050042020457</v>
      </c>
      <c r="H19" s="319">
        <v>969.924</v>
      </c>
      <c r="I19" s="320"/>
      <c r="J19" s="321"/>
      <c r="K19" s="338"/>
      <c r="L19" s="321">
        <f>SUM(H19:K19)</f>
        <v>969.924</v>
      </c>
      <c r="M19" s="347">
        <f>IF(ISERROR(F19/L19-1),"         /0",(F19/L19-1))</f>
        <v>0.03497490525030833</v>
      </c>
      <c r="N19" s="348">
        <v>10357.901</v>
      </c>
      <c r="O19" s="320"/>
      <c r="P19" s="321"/>
      <c r="Q19" s="338"/>
      <c r="R19" s="321">
        <f>SUM(N19:Q19)</f>
        <v>10357.901</v>
      </c>
      <c r="S19" s="349">
        <f>R19/$R$9</f>
        <v>0.018636049915481664</v>
      </c>
      <c r="T19" s="319">
        <v>9326.491999999998</v>
      </c>
      <c r="U19" s="320"/>
      <c r="V19" s="321"/>
      <c r="W19" s="338"/>
      <c r="X19" s="321">
        <f>SUM(T19:W19)</f>
        <v>9326.491999999998</v>
      </c>
      <c r="Y19" s="324">
        <f>IF(ISERROR(R19/X19-1),"         /0",IF(R19/X19&gt;5,"  *  ",(R19/X19-1)))</f>
        <v>0.11058916900373705</v>
      </c>
    </row>
    <row r="20" spans="1:25" ht="19.5" customHeight="1">
      <c r="A20" s="318" t="s">
        <v>216</v>
      </c>
      <c r="B20" s="319">
        <v>0</v>
      </c>
      <c r="C20" s="320">
        <v>0</v>
      </c>
      <c r="D20" s="321">
        <v>0</v>
      </c>
      <c r="E20" s="338">
        <v>520.118</v>
      </c>
      <c r="F20" s="321">
        <f t="shared" si="1"/>
        <v>520.118</v>
      </c>
      <c r="G20" s="322">
        <f t="shared" si="2"/>
        <v>0.009349587474740271</v>
      </c>
      <c r="H20" s="319"/>
      <c r="I20" s="320"/>
      <c r="J20" s="321"/>
      <c r="K20" s="338"/>
      <c r="L20" s="321">
        <f t="shared" si="3"/>
        <v>0</v>
      </c>
      <c r="M20" s="347" t="str">
        <f t="shared" si="4"/>
        <v>         /0</v>
      </c>
      <c r="N20" s="348"/>
      <c r="O20" s="320"/>
      <c r="P20" s="321">
        <v>242.474</v>
      </c>
      <c r="Q20" s="338">
        <v>658.24</v>
      </c>
      <c r="R20" s="321">
        <f t="shared" si="5"/>
        <v>900.7139999999999</v>
      </c>
      <c r="S20" s="349">
        <f t="shared" si="6"/>
        <v>0.0016205745800788355</v>
      </c>
      <c r="T20" s="319"/>
      <c r="U20" s="320"/>
      <c r="V20" s="321"/>
      <c r="W20" s="338"/>
      <c r="X20" s="321">
        <f t="shared" si="7"/>
        <v>0</v>
      </c>
      <c r="Y20" s="324" t="str">
        <f t="shared" si="8"/>
        <v>         /0</v>
      </c>
    </row>
    <row r="21" spans="1:25" ht="19.5" customHeight="1">
      <c r="A21" s="318" t="s">
        <v>157</v>
      </c>
      <c r="B21" s="319">
        <v>273.974</v>
      </c>
      <c r="C21" s="320">
        <v>139.709</v>
      </c>
      <c r="D21" s="321">
        <v>0</v>
      </c>
      <c r="E21" s="338">
        <v>0</v>
      </c>
      <c r="F21" s="321">
        <f>SUM(B21:E21)</f>
        <v>413.683</v>
      </c>
      <c r="G21" s="322">
        <f>F21/$F$9</f>
        <v>0.0074363229023278925</v>
      </c>
      <c r="H21" s="319">
        <v>495.037</v>
      </c>
      <c r="I21" s="320">
        <v>264.031</v>
      </c>
      <c r="J21" s="321"/>
      <c r="K21" s="338"/>
      <c r="L21" s="321">
        <f>SUM(H21:K21)</f>
        <v>759.068</v>
      </c>
      <c r="M21" s="347">
        <f>IF(ISERROR(F21/L21-1),"         /0",(F21/L21-1))</f>
        <v>-0.4550119356895561</v>
      </c>
      <c r="N21" s="348">
        <v>4894.398000000001</v>
      </c>
      <c r="O21" s="320">
        <v>2056.393</v>
      </c>
      <c r="P21" s="321"/>
      <c r="Q21" s="338"/>
      <c r="R21" s="321">
        <f>SUM(N21:Q21)</f>
        <v>6950.791000000001</v>
      </c>
      <c r="S21" s="349">
        <f>R21/$R$9</f>
        <v>0.012505939961009545</v>
      </c>
      <c r="T21" s="319">
        <v>4465.866999999999</v>
      </c>
      <c r="U21" s="320">
        <v>2124.382</v>
      </c>
      <c r="V21" s="321"/>
      <c r="W21" s="338"/>
      <c r="X21" s="321">
        <f>SUM(T21:W21)</f>
        <v>6590.249</v>
      </c>
      <c r="Y21" s="324">
        <f>IF(ISERROR(R21/X21-1),"         /0",IF(R21/X21&gt;5,"  *  ",(R21/X21-1)))</f>
        <v>0.05470840327884452</v>
      </c>
    </row>
    <row r="22" spans="1:25" ht="19.5" customHeight="1">
      <c r="A22" s="318" t="s">
        <v>198</v>
      </c>
      <c r="B22" s="319">
        <v>55.462</v>
      </c>
      <c r="C22" s="320">
        <v>95.262</v>
      </c>
      <c r="D22" s="321">
        <v>126.278</v>
      </c>
      <c r="E22" s="338">
        <v>120.313</v>
      </c>
      <c r="F22" s="321">
        <f t="shared" si="1"/>
        <v>397.315</v>
      </c>
      <c r="G22" s="322">
        <f t="shared" si="2"/>
        <v>0.007142093424043063</v>
      </c>
      <c r="H22" s="319">
        <v>145.462</v>
      </c>
      <c r="I22" s="320">
        <v>111.473</v>
      </c>
      <c r="J22" s="321"/>
      <c r="K22" s="338"/>
      <c r="L22" s="321">
        <f t="shared" si="3"/>
        <v>256.935</v>
      </c>
      <c r="M22" s="347">
        <f t="shared" si="4"/>
        <v>0.5463638663475199</v>
      </c>
      <c r="N22" s="348">
        <v>1068.924</v>
      </c>
      <c r="O22" s="320">
        <v>1155.891</v>
      </c>
      <c r="P22" s="321">
        <v>388.728</v>
      </c>
      <c r="Q22" s="338">
        <v>213.558</v>
      </c>
      <c r="R22" s="321">
        <f t="shared" si="5"/>
        <v>2827.101</v>
      </c>
      <c r="S22" s="349">
        <f t="shared" si="6"/>
        <v>0.005086551353609977</v>
      </c>
      <c r="T22" s="319">
        <v>1111.994</v>
      </c>
      <c r="U22" s="320">
        <v>1094.321</v>
      </c>
      <c r="V22" s="321"/>
      <c r="W22" s="338"/>
      <c r="X22" s="321">
        <f t="shared" si="7"/>
        <v>2206.3149999999996</v>
      </c>
      <c r="Y22" s="324">
        <f t="shared" si="8"/>
        <v>0.281367801061952</v>
      </c>
    </row>
    <row r="23" spans="1:25" ht="19.5" customHeight="1">
      <c r="A23" s="318" t="s">
        <v>220</v>
      </c>
      <c r="B23" s="319">
        <v>0</v>
      </c>
      <c r="C23" s="320">
        <v>341.345</v>
      </c>
      <c r="D23" s="321">
        <v>0</v>
      </c>
      <c r="E23" s="338">
        <v>0</v>
      </c>
      <c r="F23" s="321">
        <f t="shared" si="1"/>
        <v>341.345</v>
      </c>
      <c r="G23" s="322">
        <f t="shared" si="2"/>
        <v>0.006135982481985275</v>
      </c>
      <c r="H23" s="319"/>
      <c r="I23" s="320">
        <v>354.901</v>
      </c>
      <c r="J23" s="321"/>
      <c r="K23" s="338"/>
      <c r="L23" s="321">
        <f t="shared" si="3"/>
        <v>354.901</v>
      </c>
      <c r="M23" s="347">
        <f t="shared" si="4"/>
        <v>-0.03819656749347</v>
      </c>
      <c r="N23" s="348">
        <v>350.936</v>
      </c>
      <c r="O23" s="320">
        <v>3599.8469999999998</v>
      </c>
      <c r="P23" s="321"/>
      <c r="Q23" s="338">
        <v>24.896</v>
      </c>
      <c r="R23" s="321">
        <f t="shared" si="5"/>
        <v>3975.679</v>
      </c>
      <c r="S23" s="349">
        <f t="shared" si="6"/>
        <v>0.007153085580942725</v>
      </c>
      <c r="T23" s="319"/>
      <c r="U23" s="320">
        <v>3708.616</v>
      </c>
      <c r="V23" s="321"/>
      <c r="W23" s="338"/>
      <c r="X23" s="321">
        <f t="shared" si="7"/>
        <v>3708.616</v>
      </c>
      <c r="Y23" s="324">
        <f t="shared" si="8"/>
        <v>0.0720114997077077</v>
      </c>
    </row>
    <row r="24" spans="1:25" ht="19.5" customHeight="1">
      <c r="A24" s="318" t="s">
        <v>223</v>
      </c>
      <c r="B24" s="319">
        <v>0</v>
      </c>
      <c r="C24" s="320">
        <v>0</v>
      </c>
      <c r="D24" s="321">
        <v>304.508</v>
      </c>
      <c r="E24" s="338">
        <v>0</v>
      </c>
      <c r="F24" s="321">
        <f>SUM(B24:E24)</f>
        <v>304.508</v>
      </c>
      <c r="G24" s="322">
        <f t="shared" si="2"/>
        <v>0.005473804372773504</v>
      </c>
      <c r="H24" s="319"/>
      <c r="I24" s="320"/>
      <c r="J24" s="321"/>
      <c r="K24" s="338"/>
      <c r="L24" s="321">
        <f>SUM(H24:K24)</f>
        <v>0</v>
      </c>
      <c r="M24" s="347" t="str">
        <f>IF(ISERROR(F24/L24-1),"         /0",(F24/L24-1))</f>
        <v>         /0</v>
      </c>
      <c r="N24" s="348"/>
      <c r="O24" s="320"/>
      <c r="P24" s="321">
        <v>1878.543</v>
      </c>
      <c r="Q24" s="338">
        <v>395.503</v>
      </c>
      <c r="R24" s="321">
        <f>SUM(N24:Q24)</f>
        <v>2274.046</v>
      </c>
      <c r="S24" s="349">
        <f t="shared" si="6"/>
        <v>0.004091488687341327</v>
      </c>
      <c r="T24" s="319"/>
      <c r="U24" s="320"/>
      <c r="V24" s="321"/>
      <c r="W24" s="338"/>
      <c r="X24" s="321">
        <f>SUM(T24:W24)</f>
        <v>0</v>
      </c>
      <c r="Y24" s="324" t="str">
        <f>IF(ISERROR(R24/X24-1),"         /0",IF(R24/X24&gt;5,"  *  ",(R24/X24-1)))</f>
        <v>         /0</v>
      </c>
    </row>
    <row r="25" spans="1:25" ht="19.5" customHeight="1">
      <c r="A25" s="318" t="s">
        <v>213</v>
      </c>
      <c r="B25" s="319">
        <v>193.073</v>
      </c>
      <c r="C25" s="320">
        <v>16.188</v>
      </c>
      <c r="D25" s="321">
        <v>0</v>
      </c>
      <c r="E25" s="338">
        <v>0</v>
      </c>
      <c r="F25" s="321">
        <f t="shared" si="1"/>
        <v>209.261</v>
      </c>
      <c r="G25" s="322">
        <f t="shared" si="2"/>
        <v>0.003761654133392083</v>
      </c>
      <c r="H25" s="319">
        <v>775.843</v>
      </c>
      <c r="I25" s="320">
        <v>270.966</v>
      </c>
      <c r="J25" s="321"/>
      <c r="K25" s="338"/>
      <c r="L25" s="321">
        <f t="shared" si="3"/>
        <v>1046.809</v>
      </c>
      <c r="M25" s="347">
        <f t="shared" si="4"/>
        <v>-0.800096292637912</v>
      </c>
      <c r="N25" s="348">
        <v>7233.1359999999995</v>
      </c>
      <c r="O25" s="320">
        <v>3341.608</v>
      </c>
      <c r="P25" s="321"/>
      <c r="Q25" s="338"/>
      <c r="R25" s="321">
        <f t="shared" si="5"/>
        <v>10574.743999999999</v>
      </c>
      <c r="S25" s="349">
        <f t="shared" si="6"/>
        <v>0.019026196236809005</v>
      </c>
      <c r="T25" s="319">
        <v>2286.9719999999998</v>
      </c>
      <c r="U25" s="320">
        <v>559.379</v>
      </c>
      <c r="V25" s="321"/>
      <c r="W25" s="338"/>
      <c r="X25" s="321">
        <f t="shared" si="7"/>
        <v>2846.3509999999997</v>
      </c>
      <c r="Y25" s="324">
        <f t="shared" si="8"/>
        <v>2.715193242154604</v>
      </c>
    </row>
    <row r="26" spans="1:25" ht="19.5" customHeight="1">
      <c r="A26" s="318" t="s">
        <v>205</v>
      </c>
      <c r="B26" s="319">
        <v>0</v>
      </c>
      <c r="C26" s="320">
        <v>0</v>
      </c>
      <c r="D26" s="321">
        <v>122.557</v>
      </c>
      <c r="E26" s="338">
        <v>49.616</v>
      </c>
      <c r="F26" s="321">
        <f t="shared" si="1"/>
        <v>172.173</v>
      </c>
      <c r="G26" s="322">
        <f t="shared" si="2"/>
        <v>0.003094964074091757</v>
      </c>
      <c r="H26" s="319"/>
      <c r="I26" s="320"/>
      <c r="J26" s="321">
        <v>380.907</v>
      </c>
      <c r="K26" s="338">
        <v>123.768</v>
      </c>
      <c r="L26" s="321">
        <f t="shared" si="3"/>
        <v>504.67499999999995</v>
      </c>
      <c r="M26" s="347">
        <f t="shared" si="4"/>
        <v>-0.6588438103730123</v>
      </c>
      <c r="N26" s="348"/>
      <c r="O26" s="320"/>
      <c r="P26" s="321">
        <v>1637.6399999999999</v>
      </c>
      <c r="Q26" s="338">
        <v>332.07</v>
      </c>
      <c r="R26" s="321">
        <f t="shared" si="5"/>
        <v>1969.7099999999998</v>
      </c>
      <c r="S26" s="349">
        <f t="shared" si="6"/>
        <v>0.0035439239937728106</v>
      </c>
      <c r="T26" s="319"/>
      <c r="U26" s="320"/>
      <c r="V26" s="321">
        <v>487.93399999999997</v>
      </c>
      <c r="W26" s="338">
        <v>147.881</v>
      </c>
      <c r="X26" s="321">
        <f t="shared" si="7"/>
        <v>635.8149999999999</v>
      </c>
      <c r="Y26" s="324">
        <f t="shared" si="8"/>
        <v>2.0979294291578525</v>
      </c>
    </row>
    <row r="27" spans="1:25" ht="19.5" customHeight="1">
      <c r="A27" s="318" t="s">
        <v>224</v>
      </c>
      <c r="B27" s="319">
        <v>147.20999999999998</v>
      </c>
      <c r="C27" s="320">
        <v>0</v>
      </c>
      <c r="D27" s="321">
        <v>0</v>
      </c>
      <c r="E27" s="338">
        <v>0</v>
      </c>
      <c r="F27" s="321">
        <f>SUM(B27:E27)</f>
        <v>147.20999999999998</v>
      </c>
      <c r="G27" s="322">
        <f>F27/$F$9</f>
        <v>0.002646231763093211</v>
      </c>
      <c r="H27" s="319">
        <v>246.436</v>
      </c>
      <c r="I27" s="320">
        <v>41.183</v>
      </c>
      <c r="J27" s="321"/>
      <c r="K27" s="338"/>
      <c r="L27" s="321">
        <f>SUM(H27:K27)</f>
        <v>287.619</v>
      </c>
      <c r="M27" s="347">
        <f>IF(ISERROR(F27/L27-1),"         /0",(F27/L27-1))</f>
        <v>-0.4881770675789848</v>
      </c>
      <c r="N27" s="348">
        <v>3449.8320000000003</v>
      </c>
      <c r="O27" s="320">
        <v>99.21300000000001</v>
      </c>
      <c r="P27" s="321"/>
      <c r="Q27" s="338">
        <v>0</v>
      </c>
      <c r="R27" s="321">
        <f>SUM(N27:Q27)</f>
        <v>3549.0450000000005</v>
      </c>
      <c r="S27" s="349">
        <f>R27/$R$9</f>
        <v>0.006385480974600031</v>
      </c>
      <c r="T27" s="319">
        <v>4558.505</v>
      </c>
      <c r="U27" s="320">
        <v>356.609</v>
      </c>
      <c r="V27" s="321">
        <v>47.875</v>
      </c>
      <c r="W27" s="338">
        <v>89.067</v>
      </c>
      <c r="X27" s="321">
        <f>SUM(T27:W27)</f>
        <v>5052.0560000000005</v>
      </c>
      <c r="Y27" s="324">
        <f aca="true" t="shared" si="9" ref="Y27:Y33">IF(ISERROR(R27/X27-1),"         /0",IF(R27/X27&gt;5,"  *  ",(R27/X27-1)))</f>
        <v>-0.297504817840499</v>
      </c>
    </row>
    <row r="28" spans="1:25" ht="19.5" customHeight="1">
      <c r="A28" s="318" t="s">
        <v>178</v>
      </c>
      <c r="B28" s="319">
        <v>53.201</v>
      </c>
      <c r="C28" s="320">
        <v>15.383000000000001</v>
      </c>
      <c r="D28" s="321">
        <v>0</v>
      </c>
      <c r="E28" s="338">
        <v>0</v>
      </c>
      <c r="F28" s="321">
        <f>SUM(B28:E28)</f>
        <v>68.584</v>
      </c>
      <c r="G28" s="322">
        <f>F28/$F$9</f>
        <v>0.0012328589038787096</v>
      </c>
      <c r="H28" s="319">
        <v>100.157</v>
      </c>
      <c r="I28" s="320">
        <v>38.49999999999999</v>
      </c>
      <c r="J28" s="321"/>
      <c r="K28" s="338"/>
      <c r="L28" s="321">
        <f>SUM(H28:K28)</f>
        <v>138.65699999999998</v>
      </c>
      <c r="M28" s="347">
        <f>IF(ISERROR(F28/L28-1),"         /0",(F28/L28-1))</f>
        <v>-0.5053693646912885</v>
      </c>
      <c r="N28" s="348">
        <v>589.4660000000001</v>
      </c>
      <c r="O28" s="320">
        <v>240.24299999999994</v>
      </c>
      <c r="P28" s="321"/>
      <c r="Q28" s="338"/>
      <c r="R28" s="321">
        <f>SUM(N28:Q28)</f>
        <v>829.7090000000001</v>
      </c>
      <c r="S28" s="349">
        <f>R28/$R$9</f>
        <v>0.0014928215996005733</v>
      </c>
      <c r="T28" s="319">
        <v>1797.5539999999999</v>
      </c>
      <c r="U28" s="320">
        <v>1120.043</v>
      </c>
      <c r="V28" s="321"/>
      <c r="W28" s="338"/>
      <c r="X28" s="321">
        <f>SUM(T28:W28)</f>
        <v>2917.5969999999998</v>
      </c>
      <c r="Y28" s="324">
        <f t="shared" si="9"/>
        <v>-0.7156190522543038</v>
      </c>
    </row>
    <row r="29" spans="1:25" ht="19.5" customHeight="1" thickBot="1">
      <c r="A29" s="325" t="s">
        <v>170</v>
      </c>
      <c r="B29" s="326">
        <v>87.953</v>
      </c>
      <c r="C29" s="327">
        <v>14.527</v>
      </c>
      <c r="D29" s="328">
        <v>0</v>
      </c>
      <c r="E29" s="341">
        <v>0.2</v>
      </c>
      <c r="F29" s="328">
        <f>SUM(B29:E29)</f>
        <v>102.68</v>
      </c>
      <c r="G29" s="329">
        <f>F29/$F$9</f>
        <v>0.0018457650800517017</v>
      </c>
      <c r="H29" s="326">
        <v>151.764</v>
      </c>
      <c r="I29" s="327">
        <v>22.218</v>
      </c>
      <c r="J29" s="328">
        <v>1129.125</v>
      </c>
      <c r="K29" s="341">
        <v>479.244</v>
      </c>
      <c r="L29" s="328">
        <f>SUM(H29:K29)</f>
        <v>1782.351</v>
      </c>
      <c r="M29" s="350">
        <f>IF(ISERROR(F29/L29-1),"         /0",(F29/L29-1))</f>
        <v>-0.9423906963331016</v>
      </c>
      <c r="N29" s="351">
        <v>1003.9619999999999</v>
      </c>
      <c r="O29" s="327">
        <v>192.22099999999998</v>
      </c>
      <c r="P29" s="328">
        <v>9145.28497</v>
      </c>
      <c r="Q29" s="341">
        <v>3508.0759999999996</v>
      </c>
      <c r="R29" s="328">
        <f>SUM(N29:Q29)</f>
        <v>13849.543969999999</v>
      </c>
      <c r="S29" s="352">
        <f>R29/$R$9</f>
        <v>0.02491825252351592</v>
      </c>
      <c r="T29" s="326">
        <v>1679.3070000000002</v>
      </c>
      <c r="U29" s="327">
        <v>181.885</v>
      </c>
      <c r="V29" s="328">
        <v>9264.464999999998</v>
      </c>
      <c r="W29" s="341">
        <v>612.3750000000001</v>
      </c>
      <c r="X29" s="328">
        <f>SUM(T29:W29)</f>
        <v>11738.032</v>
      </c>
      <c r="Y29" s="331">
        <f t="shared" si="9"/>
        <v>0.17988637021947107</v>
      </c>
    </row>
    <row r="30" spans="1:25" s="145" customFormat="1" ht="19.5" customHeight="1">
      <c r="A30" s="152" t="s">
        <v>55</v>
      </c>
      <c r="B30" s="149">
        <f>SUM(B31:B46)</f>
        <v>3584.168</v>
      </c>
      <c r="C30" s="148">
        <f>SUM(C31:C46)</f>
        <v>5059.836</v>
      </c>
      <c r="D30" s="147">
        <f>SUM(D31:D46)</f>
        <v>704.972</v>
      </c>
      <c r="E30" s="184">
        <f>SUM(E31:E46)</f>
        <v>215.71699999999998</v>
      </c>
      <c r="F30" s="147">
        <f>SUM(B30:E30)</f>
        <v>9564.693000000001</v>
      </c>
      <c r="G30" s="150">
        <f>F30/$F$9</f>
        <v>0.17193393397755113</v>
      </c>
      <c r="H30" s="149">
        <f>SUM(H31:H46)</f>
        <v>4234.482</v>
      </c>
      <c r="I30" s="148">
        <f>SUM(I31:I46)</f>
        <v>5182.807000000001</v>
      </c>
      <c r="J30" s="147">
        <f>SUM(J31:J46)</f>
        <v>297.993</v>
      </c>
      <c r="K30" s="184">
        <f>SUM(K31:K46)</f>
        <v>433.74</v>
      </c>
      <c r="L30" s="147">
        <f>SUM(H30:K30)</f>
        <v>10149.022</v>
      </c>
      <c r="M30" s="243">
        <f>IF(ISERROR(F30/L30-1),"         /0",(F30/L30-1))</f>
        <v>-0.0575749072176609</v>
      </c>
      <c r="N30" s="245">
        <f>SUM(N31:N46)</f>
        <v>42963.530999999995</v>
      </c>
      <c r="O30" s="148">
        <f>SUM(O31:O46)</f>
        <v>48228.00300000001</v>
      </c>
      <c r="P30" s="147">
        <f>SUM(P31:P46)</f>
        <v>2680.5890000000004</v>
      </c>
      <c r="Q30" s="184">
        <f>SUM(Q31:Q46)</f>
        <v>1346.8270000000002</v>
      </c>
      <c r="R30" s="147">
        <f>SUM(N30:Q30)</f>
        <v>95218.95000000003</v>
      </c>
      <c r="S30" s="257">
        <f>R30/$R$9</f>
        <v>0.17131898683910507</v>
      </c>
      <c r="T30" s="149">
        <f>SUM(T31:T46)</f>
        <v>43388.875000000015</v>
      </c>
      <c r="U30" s="148">
        <f>SUM(U31:U46)</f>
        <v>51376.592000000004</v>
      </c>
      <c r="V30" s="147">
        <f>SUM(V31:V46)</f>
        <v>2089.322</v>
      </c>
      <c r="W30" s="184">
        <f>SUM(W31:W46)</f>
        <v>4332.483</v>
      </c>
      <c r="X30" s="147">
        <f>SUM(T30:W30)</f>
        <v>101187.27200000003</v>
      </c>
      <c r="Y30" s="146">
        <f t="shared" si="9"/>
        <v>-0.0589829321616655</v>
      </c>
    </row>
    <row r="31" spans="1:25" ht="19.5" customHeight="1">
      <c r="A31" s="311" t="s">
        <v>175</v>
      </c>
      <c r="B31" s="312">
        <v>1020.172</v>
      </c>
      <c r="C31" s="313">
        <v>1788.867</v>
      </c>
      <c r="D31" s="314">
        <v>0</v>
      </c>
      <c r="E31" s="335">
        <v>0</v>
      </c>
      <c r="F31" s="314">
        <f>SUM(B31:E31)</f>
        <v>2809.0389999999998</v>
      </c>
      <c r="G31" s="315">
        <f>F31/$F$9</f>
        <v>0.0504949950789185</v>
      </c>
      <c r="H31" s="312">
        <v>1504.8339999999998</v>
      </c>
      <c r="I31" s="313">
        <v>1687.0010000000002</v>
      </c>
      <c r="J31" s="314"/>
      <c r="K31" s="313"/>
      <c r="L31" s="314">
        <f>SUM(H31:K31)</f>
        <v>3191.835</v>
      </c>
      <c r="M31" s="344">
        <f>IF(ISERROR(F31/L31-1),"         /0",(F31/L31-1))</f>
        <v>-0.11992975827384567</v>
      </c>
      <c r="N31" s="345">
        <v>13881.279</v>
      </c>
      <c r="O31" s="313">
        <v>17698.428000000004</v>
      </c>
      <c r="P31" s="314">
        <v>238.555</v>
      </c>
      <c r="Q31" s="313">
        <v>20.285</v>
      </c>
      <c r="R31" s="314">
        <f>SUM(N31:Q31)</f>
        <v>31838.547000000002</v>
      </c>
      <c r="S31" s="346">
        <f>R31/$R$9</f>
        <v>0.05728426552140333</v>
      </c>
      <c r="T31" s="312">
        <v>17765.556000000008</v>
      </c>
      <c r="U31" s="313">
        <v>18140.75</v>
      </c>
      <c r="V31" s="314"/>
      <c r="W31" s="335"/>
      <c r="X31" s="314">
        <f>SUM(T31:W31)</f>
        <v>35906.30600000001</v>
      </c>
      <c r="Y31" s="317">
        <f t="shared" si="9"/>
        <v>-0.11328815055494734</v>
      </c>
    </row>
    <row r="32" spans="1:25" ht="19.5" customHeight="1">
      <c r="A32" s="318" t="s">
        <v>156</v>
      </c>
      <c r="B32" s="319">
        <v>1206.564</v>
      </c>
      <c r="C32" s="320">
        <v>1336.627</v>
      </c>
      <c r="D32" s="321">
        <v>0</v>
      </c>
      <c r="E32" s="338">
        <v>0</v>
      </c>
      <c r="F32" s="321">
        <f>SUM(B32:E32)</f>
        <v>2543.191</v>
      </c>
      <c r="G32" s="322">
        <f>F32/$F$9</f>
        <v>0.045716138875163286</v>
      </c>
      <c r="H32" s="319">
        <v>1119.731</v>
      </c>
      <c r="I32" s="320">
        <v>1189.7700000000002</v>
      </c>
      <c r="J32" s="321">
        <v>0</v>
      </c>
      <c r="K32" s="320">
        <v>0</v>
      </c>
      <c r="L32" s="321">
        <f>SUM(H32:K32)</f>
        <v>2309.501</v>
      </c>
      <c r="M32" s="347">
        <f>IF(ISERROR(F32/L32-1),"         /0",(F32/L32-1))</f>
        <v>0.10118636017044347</v>
      </c>
      <c r="N32" s="348">
        <v>12173.71</v>
      </c>
      <c r="O32" s="320">
        <v>11026.125</v>
      </c>
      <c r="P32" s="321">
        <v>0</v>
      </c>
      <c r="Q32" s="320">
        <v>0</v>
      </c>
      <c r="R32" s="321">
        <f>SUM(N32:Q32)</f>
        <v>23199.835</v>
      </c>
      <c r="S32" s="349">
        <f>R32/$R$9</f>
        <v>0.041741399448685455</v>
      </c>
      <c r="T32" s="319">
        <v>10924.386000000002</v>
      </c>
      <c r="U32" s="320">
        <v>9332.664999999999</v>
      </c>
      <c r="V32" s="321">
        <v>0</v>
      </c>
      <c r="W32" s="320">
        <v>0</v>
      </c>
      <c r="X32" s="321">
        <f>SUM(T32:W32)</f>
        <v>20257.051</v>
      </c>
      <c r="Y32" s="324">
        <f t="shared" si="9"/>
        <v>0.14527208328596308</v>
      </c>
    </row>
    <row r="33" spans="1:25" ht="19.5" customHeight="1">
      <c r="A33" s="318" t="s">
        <v>181</v>
      </c>
      <c r="B33" s="319">
        <v>305.511</v>
      </c>
      <c r="C33" s="320">
        <v>643.435</v>
      </c>
      <c r="D33" s="321">
        <v>0</v>
      </c>
      <c r="E33" s="338">
        <v>0</v>
      </c>
      <c r="F33" s="321">
        <f>SUM(B33:E33)</f>
        <v>948.9459999999999</v>
      </c>
      <c r="G33" s="322">
        <f>F33/$F$9</f>
        <v>0.017058155333606755</v>
      </c>
      <c r="H33" s="319">
        <v>429.407</v>
      </c>
      <c r="I33" s="320">
        <v>866.054</v>
      </c>
      <c r="J33" s="321"/>
      <c r="K33" s="320"/>
      <c r="L33" s="321">
        <f>SUM(H33:K33)</f>
        <v>1295.461</v>
      </c>
      <c r="M33" s="347">
        <f>IF(ISERROR(F33/L33-1),"         /0",(F33/L33-1))</f>
        <v>-0.2674839304309432</v>
      </c>
      <c r="N33" s="348">
        <v>4777.492</v>
      </c>
      <c r="O33" s="320">
        <v>6928.657999999999</v>
      </c>
      <c r="P33" s="321">
        <v>0</v>
      </c>
      <c r="Q33" s="320">
        <v>0</v>
      </c>
      <c r="R33" s="321">
        <f>SUM(N33:Q33)</f>
        <v>11706.15</v>
      </c>
      <c r="S33" s="349">
        <f>R33/$R$9</f>
        <v>0.021061834412021866</v>
      </c>
      <c r="T33" s="319">
        <v>3644.9790000000003</v>
      </c>
      <c r="U33" s="320">
        <v>8160.355</v>
      </c>
      <c r="V33" s="321"/>
      <c r="W33" s="320"/>
      <c r="X33" s="321">
        <f>SUM(T33:W33)</f>
        <v>11805.333999999999</v>
      </c>
      <c r="Y33" s="324">
        <f t="shared" si="9"/>
        <v>-0.008401625909101762</v>
      </c>
    </row>
    <row r="34" spans="1:25" ht="19.5" customHeight="1">
      <c r="A34" s="318" t="s">
        <v>216</v>
      </c>
      <c r="B34" s="319">
        <v>0</v>
      </c>
      <c r="C34" s="320">
        <v>0</v>
      </c>
      <c r="D34" s="321">
        <v>517.317</v>
      </c>
      <c r="E34" s="338">
        <v>0</v>
      </c>
      <c r="F34" s="321">
        <f aca="true" t="shared" si="10" ref="F34:F45">SUM(B34:E34)</f>
        <v>517.317</v>
      </c>
      <c r="G34" s="322">
        <f aca="true" t="shared" si="11" ref="G34:G45">F34/$F$9</f>
        <v>0.009299236987895462</v>
      </c>
      <c r="H34" s="319"/>
      <c r="I34" s="320"/>
      <c r="J34" s="321"/>
      <c r="K34" s="320"/>
      <c r="L34" s="321">
        <f aca="true" t="shared" si="12" ref="L34:L45">SUM(H34:K34)</f>
        <v>0</v>
      </c>
      <c r="M34" s="347" t="str">
        <f aca="true" t="shared" si="13" ref="M34:M45">IF(ISERROR(F34/L34-1),"         /0",(F34/L34-1))</f>
        <v>         /0</v>
      </c>
      <c r="N34" s="348"/>
      <c r="O34" s="320"/>
      <c r="P34" s="321">
        <v>517.317</v>
      </c>
      <c r="Q34" s="320"/>
      <c r="R34" s="321">
        <f aca="true" t="shared" si="14" ref="R34:R45">SUM(N34:Q34)</f>
        <v>517.317</v>
      </c>
      <c r="S34" s="349">
        <f aca="true" t="shared" si="15" ref="S34:S45">R34/$R$9</f>
        <v>0.0009307624618276646</v>
      </c>
      <c r="T34" s="319"/>
      <c r="U34" s="320"/>
      <c r="V34" s="321"/>
      <c r="W34" s="320"/>
      <c r="X34" s="321">
        <f aca="true" t="shared" si="16" ref="X34:X45">SUM(T34:W34)</f>
        <v>0</v>
      </c>
      <c r="Y34" s="324" t="str">
        <f aca="true" t="shared" si="17" ref="Y34:Y45">IF(ISERROR(R34/X34-1),"         /0",IF(R34/X34&gt;5,"  *  ",(R34/X34-1)))</f>
        <v>         /0</v>
      </c>
    </row>
    <row r="35" spans="1:25" ht="19.5" customHeight="1">
      <c r="A35" s="318" t="s">
        <v>189</v>
      </c>
      <c r="B35" s="319">
        <v>197.384</v>
      </c>
      <c r="C35" s="320">
        <v>183.077</v>
      </c>
      <c r="D35" s="321">
        <v>0</v>
      </c>
      <c r="E35" s="338">
        <v>0</v>
      </c>
      <c r="F35" s="321">
        <f t="shared" si="10"/>
        <v>380.461</v>
      </c>
      <c r="G35" s="322">
        <f t="shared" si="11"/>
        <v>0.006839127659929396</v>
      </c>
      <c r="H35" s="319"/>
      <c r="I35" s="320"/>
      <c r="J35" s="321"/>
      <c r="K35" s="320"/>
      <c r="L35" s="321">
        <f t="shared" si="12"/>
        <v>0</v>
      </c>
      <c r="M35" s="347" t="str">
        <f t="shared" si="13"/>
        <v>         /0</v>
      </c>
      <c r="N35" s="348">
        <v>1077.6399999999999</v>
      </c>
      <c r="O35" s="320">
        <v>901.936</v>
      </c>
      <c r="P35" s="321">
        <v>6.735</v>
      </c>
      <c r="Q35" s="320">
        <v>22.814</v>
      </c>
      <c r="R35" s="321">
        <f t="shared" si="14"/>
        <v>2009.125</v>
      </c>
      <c r="S35" s="349">
        <f t="shared" si="15"/>
        <v>0.0036148398972380698</v>
      </c>
      <c r="T35" s="319"/>
      <c r="U35" s="320"/>
      <c r="V35" s="321"/>
      <c r="W35" s="320"/>
      <c r="X35" s="321">
        <f t="shared" si="16"/>
        <v>0</v>
      </c>
      <c r="Y35" s="324" t="str">
        <f t="shared" si="17"/>
        <v>         /0</v>
      </c>
    </row>
    <row r="36" spans="1:25" ht="19.5" customHeight="1">
      <c r="A36" s="318" t="s">
        <v>217</v>
      </c>
      <c r="B36" s="319">
        <v>243.445</v>
      </c>
      <c r="C36" s="320">
        <v>124.761</v>
      </c>
      <c r="D36" s="321">
        <v>0</v>
      </c>
      <c r="E36" s="338">
        <v>0</v>
      </c>
      <c r="F36" s="321">
        <f t="shared" si="10"/>
        <v>368.206</v>
      </c>
      <c r="G36" s="322">
        <f t="shared" si="11"/>
        <v>0.006618833045047885</v>
      </c>
      <c r="H36" s="319">
        <v>327.047</v>
      </c>
      <c r="I36" s="320">
        <v>195.226</v>
      </c>
      <c r="J36" s="321"/>
      <c r="K36" s="320"/>
      <c r="L36" s="321">
        <f t="shared" si="12"/>
        <v>522.273</v>
      </c>
      <c r="M36" s="347">
        <f t="shared" si="13"/>
        <v>-0.29499323150919154</v>
      </c>
      <c r="N36" s="348">
        <v>2347.727</v>
      </c>
      <c r="O36" s="320">
        <v>1296.8919999999998</v>
      </c>
      <c r="P36" s="321"/>
      <c r="Q36" s="320"/>
      <c r="R36" s="321">
        <f t="shared" si="14"/>
        <v>3644.6189999999997</v>
      </c>
      <c r="S36" s="349">
        <f t="shared" si="15"/>
        <v>0.006557438771321802</v>
      </c>
      <c r="T36" s="319">
        <v>1749.36</v>
      </c>
      <c r="U36" s="320">
        <v>1723.5790000000002</v>
      </c>
      <c r="V36" s="321"/>
      <c r="W36" s="320"/>
      <c r="X36" s="321">
        <f t="shared" si="16"/>
        <v>3472.9390000000003</v>
      </c>
      <c r="Y36" s="324">
        <f t="shared" si="17"/>
        <v>0.049433635315794255</v>
      </c>
    </row>
    <row r="37" spans="1:25" ht="19.5" customHeight="1">
      <c r="A37" s="318" t="s">
        <v>177</v>
      </c>
      <c r="B37" s="319">
        <v>95.592</v>
      </c>
      <c r="C37" s="320">
        <v>185.615</v>
      </c>
      <c r="D37" s="321">
        <v>0</v>
      </c>
      <c r="E37" s="338">
        <v>0.6</v>
      </c>
      <c r="F37" s="321">
        <f aca="true" t="shared" si="18" ref="F37:F42">SUM(B37:E37)</f>
        <v>281.807</v>
      </c>
      <c r="G37" s="322">
        <f aca="true" t="shared" si="19" ref="G37:G42">F37/$F$9</f>
        <v>0.00506573354026227</v>
      </c>
      <c r="H37" s="319">
        <v>88.763</v>
      </c>
      <c r="I37" s="320">
        <v>190.751</v>
      </c>
      <c r="J37" s="321"/>
      <c r="K37" s="320"/>
      <c r="L37" s="321">
        <f aca="true" t="shared" si="20" ref="L37:L42">SUM(H37:K37)</f>
        <v>279.514</v>
      </c>
      <c r="M37" s="347">
        <f aca="true" t="shared" si="21" ref="M37:M42">IF(ISERROR(F37/L37-1),"         /0",(F37/L37-1))</f>
        <v>0.008203524689282204</v>
      </c>
      <c r="N37" s="348">
        <v>975.5219999999998</v>
      </c>
      <c r="O37" s="320">
        <v>2143.164</v>
      </c>
      <c r="P37" s="321">
        <v>0.6</v>
      </c>
      <c r="Q37" s="320">
        <v>0.8999999999999999</v>
      </c>
      <c r="R37" s="321">
        <f aca="true" t="shared" si="22" ref="R37:R42">SUM(N37:Q37)</f>
        <v>3120.186</v>
      </c>
      <c r="S37" s="349">
        <f aca="true" t="shared" si="23" ref="S37:S42">R37/$R$9</f>
        <v>0.005613873123675065</v>
      </c>
      <c r="T37" s="319">
        <v>976.3789999999998</v>
      </c>
      <c r="U37" s="320">
        <v>2236.206</v>
      </c>
      <c r="V37" s="321"/>
      <c r="W37" s="320"/>
      <c r="X37" s="321">
        <f aca="true" t="shared" si="24" ref="X37:X42">SUM(T37:W37)</f>
        <v>3212.585</v>
      </c>
      <c r="Y37" s="324">
        <f aca="true" t="shared" si="25" ref="Y37:Y42">IF(ISERROR(R37/X37-1),"         /0",IF(R37/X37&gt;5,"  *  ",(R37/X37-1)))</f>
        <v>-0.028761573623732883</v>
      </c>
    </row>
    <row r="38" spans="1:25" ht="19.5" customHeight="1">
      <c r="A38" s="318" t="s">
        <v>172</v>
      </c>
      <c r="B38" s="319">
        <v>207.491</v>
      </c>
      <c r="C38" s="320">
        <v>59.32599999999999</v>
      </c>
      <c r="D38" s="321">
        <v>0</v>
      </c>
      <c r="E38" s="338">
        <v>0</v>
      </c>
      <c r="F38" s="321">
        <f t="shared" si="18"/>
        <v>266.817</v>
      </c>
      <c r="G38" s="322">
        <f t="shared" si="19"/>
        <v>0.004796274847722584</v>
      </c>
      <c r="H38" s="319">
        <v>190.956</v>
      </c>
      <c r="I38" s="320">
        <v>200.314</v>
      </c>
      <c r="J38" s="321"/>
      <c r="K38" s="320"/>
      <c r="L38" s="321">
        <f t="shared" si="20"/>
        <v>391.27</v>
      </c>
      <c r="M38" s="347">
        <f t="shared" si="21"/>
        <v>-0.3180744754261763</v>
      </c>
      <c r="N38" s="348">
        <v>1828.7040000000002</v>
      </c>
      <c r="O38" s="320">
        <v>731.8290000000001</v>
      </c>
      <c r="P38" s="321"/>
      <c r="Q38" s="320"/>
      <c r="R38" s="321">
        <f t="shared" si="22"/>
        <v>2560.5330000000004</v>
      </c>
      <c r="S38" s="349">
        <f t="shared" si="23"/>
        <v>0.004606939262910316</v>
      </c>
      <c r="T38" s="319">
        <v>1687.402</v>
      </c>
      <c r="U38" s="320">
        <v>1532.392</v>
      </c>
      <c r="V38" s="321"/>
      <c r="W38" s="320"/>
      <c r="X38" s="321">
        <f t="shared" si="24"/>
        <v>3219.794</v>
      </c>
      <c r="Y38" s="324">
        <f t="shared" si="25"/>
        <v>-0.20475254006933352</v>
      </c>
    </row>
    <row r="39" spans="1:25" ht="19.5" customHeight="1">
      <c r="A39" s="318" t="s">
        <v>205</v>
      </c>
      <c r="B39" s="319">
        <v>0</v>
      </c>
      <c r="C39" s="320">
        <v>0</v>
      </c>
      <c r="D39" s="321">
        <v>187.41500000000002</v>
      </c>
      <c r="E39" s="338">
        <v>55.65</v>
      </c>
      <c r="F39" s="321">
        <f t="shared" si="18"/>
        <v>243.06500000000003</v>
      </c>
      <c r="G39" s="322">
        <f t="shared" si="19"/>
        <v>0.004369311347709065</v>
      </c>
      <c r="H39" s="319">
        <v>0</v>
      </c>
      <c r="I39" s="320">
        <v>0</v>
      </c>
      <c r="J39" s="321">
        <v>137.155</v>
      </c>
      <c r="K39" s="320">
        <v>318.496</v>
      </c>
      <c r="L39" s="321">
        <f t="shared" si="20"/>
        <v>455.65099999999995</v>
      </c>
      <c r="M39" s="347">
        <f t="shared" si="21"/>
        <v>-0.4665544462757679</v>
      </c>
      <c r="N39" s="348">
        <v>0.28</v>
      </c>
      <c r="O39" s="320">
        <v>1.5</v>
      </c>
      <c r="P39" s="321">
        <v>1540.2700000000002</v>
      </c>
      <c r="Q39" s="320">
        <v>571.2099999999999</v>
      </c>
      <c r="R39" s="321">
        <f t="shared" si="22"/>
        <v>2113.26</v>
      </c>
      <c r="S39" s="349">
        <f t="shared" si="23"/>
        <v>0.003802200739743582</v>
      </c>
      <c r="T39" s="319">
        <v>0</v>
      </c>
      <c r="U39" s="320">
        <v>0.3</v>
      </c>
      <c r="V39" s="321">
        <v>1115.612</v>
      </c>
      <c r="W39" s="320">
        <v>543.4390000000001</v>
      </c>
      <c r="X39" s="321">
        <f t="shared" si="24"/>
        <v>1659.351</v>
      </c>
      <c r="Y39" s="324">
        <f t="shared" si="25"/>
        <v>0.2735461032656743</v>
      </c>
    </row>
    <row r="40" spans="1:25" ht="19.5" customHeight="1">
      <c r="A40" s="318" t="s">
        <v>209</v>
      </c>
      <c r="B40" s="319">
        <v>0</v>
      </c>
      <c r="C40" s="320">
        <v>226.96200000000002</v>
      </c>
      <c r="D40" s="321">
        <v>0</v>
      </c>
      <c r="E40" s="338">
        <v>0</v>
      </c>
      <c r="F40" s="321">
        <f t="shared" si="18"/>
        <v>226.96200000000002</v>
      </c>
      <c r="G40" s="322">
        <f t="shared" si="19"/>
        <v>0.004079845482067533</v>
      </c>
      <c r="H40" s="319"/>
      <c r="I40" s="320">
        <v>177.36999999999998</v>
      </c>
      <c r="J40" s="321"/>
      <c r="K40" s="320"/>
      <c r="L40" s="321">
        <f t="shared" si="20"/>
        <v>177.36999999999998</v>
      </c>
      <c r="M40" s="347">
        <f t="shared" si="21"/>
        <v>0.2795963240683319</v>
      </c>
      <c r="N40" s="348"/>
      <c r="O40" s="320">
        <v>2464.742</v>
      </c>
      <c r="P40" s="321"/>
      <c r="Q40" s="320"/>
      <c r="R40" s="321">
        <f t="shared" si="22"/>
        <v>2464.742</v>
      </c>
      <c r="S40" s="349">
        <f t="shared" si="23"/>
        <v>0.0044345910373910806</v>
      </c>
      <c r="T40" s="319"/>
      <c r="U40" s="320">
        <v>3357.7780000000002</v>
      </c>
      <c r="V40" s="321"/>
      <c r="W40" s="320"/>
      <c r="X40" s="321">
        <f t="shared" si="24"/>
        <v>3357.7780000000002</v>
      </c>
      <c r="Y40" s="324">
        <f t="shared" si="25"/>
        <v>-0.26596040595894066</v>
      </c>
    </row>
    <row r="41" spans="1:25" ht="19.5" customHeight="1">
      <c r="A41" s="318" t="s">
        <v>197</v>
      </c>
      <c r="B41" s="319">
        <v>96.174</v>
      </c>
      <c r="C41" s="320">
        <v>119.406</v>
      </c>
      <c r="D41" s="321">
        <v>0</v>
      </c>
      <c r="E41" s="338">
        <v>0</v>
      </c>
      <c r="F41" s="321">
        <f t="shared" si="18"/>
        <v>215.58</v>
      </c>
      <c r="G41" s="322">
        <f t="shared" si="19"/>
        <v>0.00387524382506375</v>
      </c>
      <c r="H41" s="319">
        <v>46.242</v>
      </c>
      <c r="I41" s="320">
        <v>81.515</v>
      </c>
      <c r="J41" s="321"/>
      <c r="K41" s="320"/>
      <c r="L41" s="321">
        <f t="shared" si="20"/>
        <v>127.757</v>
      </c>
      <c r="M41" s="347">
        <f t="shared" si="21"/>
        <v>0.6874222156124519</v>
      </c>
      <c r="N41" s="348">
        <v>1141.746</v>
      </c>
      <c r="O41" s="320">
        <v>954.211</v>
      </c>
      <c r="P41" s="321"/>
      <c r="Q41" s="320"/>
      <c r="R41" s="321">
        <f t="shared" si="22"/>
        <v>2095.9570000000003</v>
      </c>
      <c r="S41" s="349">
        <f t="shared" si="23"/>
        <v>0.003771068990976377</v>
      </c>
      <c r="T41" s="319">
        <v>435.698</v>
      </c>
      <c r="U41" s="320">
        <v>995.6310000000001</v>
      </c>
      <c r="V41" s="321"/>
      <c r="W41" s="320"/>
      <c r="X41" s="321">
        <f t="shared" si="24"/>
        <v>1431.3290000000002</v>
      </c>
      <c r="Y41" s="324">
        <f t="shared" si="25"/>
        <v>0.4643432781701482</v>
      </c>
    </row>
    <row r="42" spans="1:25" ht="19.5" customHeight="1">
      <c r="A42" s="318" t="s">
        <v>179</v>
      </c>
      <c r="B42" s="319">
        <v>108.854</v>
      </c>
      <c r="C42" s="320">
        <v>95.06800000000001</v>
      </c>
      <c r="D42" s="321">
        <v>0</v>
      </c>
      <c r="E42" s="338">
        <v>0</v>
      </c>
      <c r="F42" s="321">
        <f t="shared" si="18"/>
        <v>203.92200000000003</v>
      </c>
      <c r="G42" s="322">
        <f t="shared" si="19"/>
        <v>0.0036656808205522314</v>
      </c>
      <c r="H42" s="319">
        <v>161.709</v>
      </c>
      <c r="I42" s="320">
        <v>118.03500000000001</v>
      </c>
      <c r="J42" s="321"/>
      <c r="K42" s="320">
        <v>0</v>
      </c>
      <c r="L42" s="321">
        <f t="shared" si="20"/>
        <v>279.744</v>
      </c>
      <c r="M42" s="347">
        <f t="shared" si="21"/>
        <v>-0.2710406657515443</v>
      </c>
      <c r="N42" s="348">
        <v>1149.8570000000004</v>
      </c>
      <c r="O42" s="320">
        <v>681.9890000000001</v>
      </c>
      <c r="P42" s="321"/>
      <c r="Q42" s="320"/>
      <c r="R42" s="321">
        <f t="shared" si="22"/>
        <v>1831.8460000000005</v>
      </c>
      <c r="S42" s="349">
        <f t="shared" si="23"/>
        <v>0.0032958775618221717</v>
      </c>
      <c r="T42" s="319">
        <v>1531.0380000000002</v>
      </c>
      <c r="U42" s="320">
        <v>1016.5089999999997</v>
      </c>
      <c r="V42" s="321">
        <v>0</v>
      </c>
      <c r="W42" s="320">
        <v>0</v>
      </c>
      <c r="X42" s="321">
        <f t="shared" si="24"/>
        <v>2547.547</v>
      </c>
      <c r="Y42" s="324">
        <f t="shared" si="25"/>
        <v>-0.280937309498117</v>
      </c>
    </row>
    <row r="43" spans="1:25" ht="19.5" customHeight="1">
      <c r="A43" s="318" t="s">
        <v>210</v>
      </c>
      <c r="B43" s="319">
        <v>0</v>
      </c>
      <c r="C43" s="320">
        <v>0</v>
      </c>
      <c r="D43" s="321">
        <v>0</v>
      </c>
      <c r="E43" s="338">
        <v>158.553</v>
      </c>
      <c r="F43" s="321">
        <f t="shared" si="10"/>
        <v>158.553</v>
      </c>
      <c r="G43" s="322">
        <f t="shared" si="11"/>
        <v>0.002850132360123076</v>
      </c>
      <c r="H43" s="319"/>
      <c r="I43" s="320"/>
      <c r="J43" s="321">
        <v>0</v>
      </c>
      <c r="K43" s="320">
        <v>45.8</v>
      </c>
      <c r="L43" s="321">
        <f t="shared" si="12"/>
        <v>45.8</v>
      </c>
      <c r="M43" s="347">
        <f t="shared" si="13"/>
        <v>2.4618558951965066</v>
      </c>
      <c r="N43" s="348"/>
      <c r="O43" s="320"/>
      <c r="P43" s="321"/>
      <c r="Q43" s="320">
        <v>258.069</v>
      </c>
      <c r="R43" s="321">
        <f t="shared" si="14"/>
        <v>258.069</v>
      </c>
      <c r="S43" s="349">
        <f t="shared" si="15"/>
        <v>0.0004643205960009116</v>
      </c>
      <c r="T43" s="319"/>
      <c r="U43" s="320"/>
      <c r="V43" s="321">
        <v>0</v>
      </c>
      <c r="W43" s="320">
        <v>45.8</v>
      </c>
      <c r="X43" s="321">
        <f t="shared" si="16"/>
        <v>45.8</v>
      </c>
      <c r="Y43" s="324" t="str">
        <f t="shared" si="17"/>
        <v>  *  </v>
      </c>
    </row>
    <row r="44" spans="1:25" ht="19.5" customHeight="1">
      <c r="A44" s="318" t="s">
        <v>173</v>
      </c>
      <c r="B44" s="319">
        <v>64.324</v>
      </c>
      <c r="C44" s="320">
        <v>80.869</v>
      </c>
      <c r="D44" s="321">
        <v>0</v>
      </c>
      <c r="E44" s="338">
        <v>0</v>
      </c>
      <c r="F44" s="321">
        <f t="shared" si="10"/>
        <v>145.19299999999998</v>
      </c>
      <c r="G44" s="322">
        <f t="shared" si="11"/>
        <v>0.002609974379313855</v>
      </c>
      <c r="H44" s="319"/>
      <c r="I44" s="320"/>
      <c r="J44" s="321"/>
      <c r="K44" s="320"/>
      <c r="L44" s="321">
        <f t="shared" si="12"/>
        <v>0</v>
      </c>
      <c r="M44" s="347" t="str">
        <f t="shared" si="13"/>
        <v>         /0</v>
      </c>
      <c r="N44" s="348">
        <v>274.875</v>
      </c>
      <c r="O44" s="320">
        <v>261.565</v>
      </c>
      <c r="P44" s="321"/>
      <c r="Q44" s="320"/>
      <c r="R44" s="321">
        <f t="shared" si="14"/>
        <v>536.44</v>
      </c>
      <c r="S44" s="349">
        <f t="shared" si="15"/>
        <v>0.0009651687747026145</v>
      </c>
      <c r="T44" s="319"/>
      <c r="U44" s="320"/>
      <c r="V44" s="321">
        <v>137.5</v>
      </c>
      <c r="W44" s="320">
        <v>5.5</v>
      </c>
      <c r="X44" s="321">
        <f t="shared" si="16"/>
        <v>143</v>
      </c>
      <c r="Y44" s="324">
        <f t="shared" si="17"/>
        <v>2.7513286713286718</v>
      </c>
    </row>
    <row r="45" spans="1:25" ht="19.5" customHeight="1">
      <c r="A45" s="318" t="s">
        <v>176</v>
      </c>
      <c r="B45" s="319">
        <v>0</v>
      </c>
      <c r="C45" s="320">
        <v>110.39</v>
      </c>
      <c r="D45" s="321">
        <v>0</v>
      </c>
      <c r="E45" s="338">
        <v>0</v>
      </c>
      <c r="F45" s="321">
        <f t="shared" si="10"/>
        <v>110.39</v>
      </c>
      <c r="G45" s="322">
        <f t="shared" si="11"/>
        <v>0.0019843592441264836</v>
      </c>
      <c r="H45" s="319"/>
      <c r="I45" s="320"/>
      <c r="J45" s="321"/>
      <c r="K45" s="320"/>
      <c r="L45" s="321">
        <f t="shared" si="12"/>
        <v>0</v>
      </c>
      <c r="M45" s="347" t="str">
        <f t="shared" si="13"/>
        <v>         /0</v>
      </c>
      <c r="N45" s="348">
        <v>143.40800000000002</v>
      </c>
      <c r="O45" s="320">
        <v>782.9799999999999</v>
      </c>
      <c r="P45" s="321"/>
      <c r="Q45" s="320"/>
      <c r="R45" s="321">
        <f t="shared" si="14"/>
        <v>926.3879999999999</v>
      </c>
      <c r="S45" s="349">
        <f t="shared" si="15"/>
        <v>0.0016667675245306194</v>
      </c>
      <c r="T45" s="319">
        <v>450.67699999999996</v>
      </c>
      <c r="U45" s="320">
        <v>1900.8410000000001</v>
      </c>
      <c r="V45" s="321"/>
      <c r="W45" s="320"/>
      <c r="X45" s="321">
        <f t="shared" si="16"/>
        <v>2351.518</v>
      </c>
      <c r="Y45" s="324">
        <f t="shared" si="17"/>
        <v>-0.6060468174175151</v>
      </c>
    </row>
    <row r="46" spans="1:25" ht="19.5" customHeight="1" thickBot="1">
      <c r="A46" s="318" t="s">
        <v>170</v>
      </c>
      <c r="B46" s="319">
        <v>38.657</v>
      </c>
      <c r="C46" s="320">
        <v>105.43299999999999</v>
      </c>
      <c r="D46" s="321">
        <v>0.24000000000000002</v>
      </c>
      <c r="E46" s="338">
        <v>0.9140000000000001</v>
      </c>
      <c r="F46" s="321">
        <f>SUM(B46:E46)</f>
        <v>145.24399999999997</v>
      </c>
      <c r="G46" s="322">
        <f>F46/$F$9</f>
        <v>0.00261089115004898</v>
      </c>
      <c r="H46" s="319">
        <v>365.793</v>
      </c>
      <c r="I46" s="320">
        <v>476.77099999999996</v>
      </c>
      <c r="J46" s="321">
        <v>160.838</v>
      </c>
      <c r="K46" s="320">
        <v>69.444</v>
      </c>
      <c r="L46" s="321">
        <f>SUM(H46:K46)</f>
        <v>1072.846</v>
      </c>
      <c r="M46" s="347">
        <f>IF(ISERROR(F46/L46-1),"         /0",(F46/L46-1))</f>
        <v>-0.8646180346480297</v>
      </c>
      <c r="N46" s="348">
        <v>3191.291</v>
      </c>
      <c r="O46" s="320">
        <v>2353.9840000000004</v>
      </c>
      <c r="P46" s="321">
        <v>377.112</v>
      </c>
      <c r="Q46" s="320">
        <v>473.5490000000001</v>
      </c>
      <c r="R46" s="321">
        <f>SUM(N46:Q46)</f>
        <v>6395.936000000001</v>
      </c>
      <c r="S46" s="349">
        <f>R46/$R$9</f>
        <v>0.011507638714854114</v>
      </c>
      <c r="T46" s="319">
        <v>4223.4</v>
      </c>
      <c r="U46" s="320">
        <v>2979.586</v>
      </c>
      <c r="V46" s="321">
        <v>836.21</v>
      </c>
      <c r="W46" s="320">
        <v>3737.744</v>
      </c>
      <c r="X46" s="321">
        <f>SUM(T46:W46)</f>
        <v>11776.939999999999</v>
      </c>
      <c r="Y46" s="324">
        <f>IF(ISERROR(R46/X46-1),"         /0",IF(R46/X46&gt;5,"  *  ",(R46/X46-1)))</f>
        <v>-0.45691019908397246</v>
      </c>
    </row>
    <row r="47" spans="1:25" s="145" customFormat="1" ht="19.5" customHeight="1">
      <c r="A47" s="152" t="s">
        <v>54</v>
      </c>
      <c r="B47" s="149">
        <f>SUM(B48:B58)</f>
        <v>2325.478</v>
      </c>
      <c r="C47" s="148">
        <f>SUM(C48:C58)</f>
        <v>2813.7699999999995</v>
      </c>
      <c r="D47" s="147">
        <f>SUM(D48:D58)</f>
        <v>325.37</v>
      </c>
      <c r="E47" s="148">
        <f>SUM(E48:E58)</f>
        <v>394.666</v>
      </c>
      <c r="F47" s="147">
        <f>SUM(B47:E47)</f>
        <v>5859.284</v>
      </c>
      <c r="G47" s="150">
        <f>F47/$F$9</f>
        <v>0.10532588431345591</v>
      </c>
      <c r="H47" s="149">
        <f>SUM(H48:H58)</f>
        <v>1326.1170000000002</v>
      </c>
      <c r="I47" s="148">
        <f>SUM(I48:I58)</f>
        <v>2154.238</v>
      </c>
      <c r="J47" s="147">
        <f>SUM(J48:J58)</f>
        <v>0</v>
      </c>
      <c r="K47" s="148">
        <f>SUM(K48:K58)</f>
        <v>0</v>
      </c>
      <c r="L47" s="147">
        <f>SUM(H47:K47)</f>
        <v>3480.355</v>
      </c>
      <c r="M47" s="243">
        <f>IF(ISERROR(F47/L47-1),"         /0",(F47/L47-1))</f>
        <v>0.6835305593825916</v>
      </c>
      <c r="N47" s="245">
        <f>SUM(N48:N58)</f>
        <v>16492.911</v>
      </c>
      <c r="O47" s="148">
        <f>SUM(O48:O58)</f>
        <v>22281.971</v>
      </c>
      <c r="P47" s="147">
        <f>SUM(P48:P58)</f>
        <v>2607.246</v>
      </c>
      <c r="Q47" s="148">
        <f>SUM(Q48:Q58)</f>
        <v>2475.558</v>
      </c>
      <c r="R47" s="147">
        <f>SUM(N47:Q47)</f>
        <v>43857.685999999994</v>
      </c>
      <c r="S47" s="257">
        <f>R47/$R$9</f>
        <v>0.07890923320019387</v>
      </c>
      <c r="T47" s="149">
        <f>SUM(T48:T58)</f>
        <v>24294.39</v>
      </c>
      <c r="U47" s="148">
        <f>SUM(U48:U58)</f>
        <v>20389.933</v>
      </c>
      <c r="V47" s="147">
        <f>SUM(V48:V58)</f>
        <v>610.775</v>
      </c>
      <c r="W47" s="148">
        <f>SUM(W48:W58)</f>
        <v>6.178999999999999</v>
      </c>
      <c r="X47" s="147">
        <f>SUM(T47:W47)</f>
        <v>45301.277</v>
      </c>
      <c r="Y47" s="146">
        <f>IF(ISERROR(R47/X47-1),"         /0",IF(R47/X47&gt;5,"  *  ",(R47/X47-1)))</f>
        <v>-0.0318664526830007</v>
      </c>
    </row>
    <row r="48" spans="1:25" ht="19.5" customHeight="1">
      <c r="A48" s="311" t="s">
        <v>156</v>
      </c>
      <c r="B48" s="312">
        <v>479.611</v>
      </c>
      <c r="C48" s="313">
        <v>1093.275</v>
      </c>
      <c r="D48" s="314">
        <v>0</v>
      </c>
      <c r="E48" s="313">
        <v>0</v>
      </c>
      <c r="F48" s="314">
        <f>SUM(B48:E48)</f>
        <v>1572.886</v>
      </c>
      <c r="G48" s="315">
        <f>F48/$F$9</f>
        <v>0.028274036362506822</v>
      </c>
      <c r="H48" s="312">
        <v>327.201</v>
      </c>
      <c r="I48" s="313">
        <v>775.829</v>
      </c>
      <c r="J48" s="314">
        <v>0</v>
      </c>
      <c r="K48" s="313">
        <v>0</v>
      </c>
      <c r="L48" s="314">
        <f>SUM(H48:K48)</f>
        <v>1103.03</v>
      </c>
      <c r="M48" s="344">
        <f>IF(ISERROR(F48/L48-1),"         /0",(F48/L48-1))</f>
        <v>0.42596846867265614</v>
      </c>
      <c r="N48" s="345">
        <v>3556.5969999999998</v>
      </c>
      <c r="O48" s="313">
        <v>8622.399</v>
      </c>
      <c r="P48" s="314">
        <v>0</v>
      </c>
      <c r="Q48" s="313">
        <v>0</v>
      </c>
      <c r="R48" s="314">
        <f>SUM(N48:Q48)</f>
        <v>12178.996</v>
      </c>
      <c r="S48" s="346">
        <f>R48/$R$9</f>
        <v>0.02191258415932451</v>
      </c>
      <c r="T48" s="312">
        <v>1554.418</v>
      </c>
      <c r="U48" s="313">
        <v>7465.16</v>
      </c>
      <c r="V48" s="314">
        <v>0</v>
      </c>
      <c r="W48" s="313">
        <v>0</v>
      </c>
      <c r="X48" s="314">
        <f>SUM(T48:W48)</f>
        <v>9019.578</v>
      </c>
      <c r="Y48" s="317">
        <f>IF(ISERROR(R48/X48-1),"         /0",IF(R48/X48&gt;5,"  *  ",(R48/X48-1)))</f>
        <v>0.35028445898466654</v>
      </c>
    </row>
    <row r="49" spans="1:25" ht="19.5" customHeight="1">
      <c r="A49" s="318" t="s">
        <v>213</v>
      </c>
      <c r="B49" s="319">
        <v>738.2180000000001</v>
      </c>
      <c r="C49" s="320">
        <v>365.611</v>
      </c>
      <c r="D49" s="321">
        <v>0</v>
      </c>
      <c r="E49" s="320">
        <v>0</v>
      </c>
      <c r="F49" s="321">
        <f>SUM(B49:E49)</f>
        <v>1103.8290000000002</v>
      </c>
      <c r="G49" s="322">
        <f>F49/$F$9</f>
        <v>0.01984231615259437</v>
      </c>
      <c r="H49" s="319"/>
      <c r="I49" s="320"/>
      <c r="J49" s="321"/>
      <c r="K49" s="320"/>
      <c r="L49" s="321">
        <f>SUM(H49:K49)</f>
        <v>0</v>
      </c>
      <c r="M49" s="347" t="str">
        <f>IF(ISERROR(F49/L49-1),"         /0",(F49/L49-1))</f>
        <v>         /0</v>
      </c>
      <c r="N49" s="348">
        <v>738.2180000000001</v>
      </c>
      <c r="O49" s="320">
        <v>365.611</v>
      </c>
      <c r="P49" s="321"/>
      <c r="Q49" s="320"/>
      <c r="R49" s="321">
        <f>SUM(N49:Q49)</f>
        <v>1103.8290000000002</v>
      </c>
      <c r="S49" s="349">
        <f>R49/$R$9</f>
        <v>0.001986021332136329</v>
      </c>
      <c r="T49" s="319">
        <v>8467.003999999999</v>
      </c>
      <c r="U49" s="320"/>
      <c r="V49" s="321"/>
      <c r="W49" s="320"/>
      <c r="X49" s="321">
        <f>SUM(T49:W49)</f>
        <v>8467.003999999999</v>
      </c>
      <c r="Y49" s="324">
        <f>IF(ISERROR(R49/X49-1),"         /0",IF(R49/X49&gt;5,"  *  ",(R49/X49-1)))</f>
        <v>-0.869631690264939</v>
      </c>
    </row>
    <row r="50" spans="1:25" ht="19.5" customHeight="1">
      <c r="A50" s="318" t="s">
        <v>218</v>
      </c>
      <c r="B50" s="319">
        <v>615.282</v>
      </c>
      <c r="C50" s="320">
        <v>136.163</v>
      </c>
      <c r="D50" s="321">
        <v>0</v>
      </c>
      <c r="E50" s="320">
        <v>0</v>
      </c>
      <c r="F50" s="321">
        <f>SUM(B50:E50)</f>
        <v>751.445</v>
      </c>
      <c r="G50" s="322">
        <f>F50/$F$9</f>
        <v>0.013507897746196445</v>
      </c>
      <c r="H50" s="319">
        <v>423.142</v>
      </c>
      <c r="I50" s="320">
        <v>122.799</v>
      </c>
      <c r="J50" s="321"/>
      <c r="K50" s="320"/>
      <c r="L50" s="321">
        <f>SUM(H50:K50)</f>
        <v>545.941</v>
      </c>
      <c r="M50" s="347">
        <f>IF(ISERROR(F50/L50-1),"         /0",(F50/L50-1))</f>
        <v>0.37642162797811496</v>
      </c>
      <c r="N50" s="348">
        <v>6911.301</v>
      </c>
      <c r="O50" s="320">
        <v>1126.6609999999998</v>
      </c>
      <c r="P50" s="321">
        <v>96.968</v>
      </c>
      <c r="Q50" s="320">
        <v>11.984</v>
      </c>
      <c r="R50" s="321">
        <f>SUM(N50:Q50)</f>
        <v>8146.914000000001</v>
      </c>
      <c r="S50" s="349">
        <f>R50/$R$9</f>
        <v>0.014658017677629512</v>
      </c>
      <c r="T50" s="319">
        <v>7081.9839999999995</v>
      </c>
      <c r="U50" s="320">
        <v>1337.5189999999998</v>
      </c>
      <c r="V50" s="321">
        <v>610.775</v>
      </c>
      <c r="W50" s="320">
        <v>5.879</v>
      </c>
      <c r="X50" s="321">
        <f>SUM(T50:W50)</f>
        <v>9036.157</v>
      </c>
      <c r="Y50" s="324">
        <f>IF(ISERROR(R50/X50-1),"         /0",IF(R50/X50&gt;5,"  *  ",(R50/X50-1)))</f>
        <v>-0.09840942338651248</v>
      </c>
    </row>
    <row r="51" spans="1:25" ht="19.5" customHeight="1">
      <c r="A51" s="318" t="s">
        <v>219</v>
      </c>
      <c r="B51" s="319">
        <v>0</v>
      </c>
      <c r="C51" s="320">
        <v>0</v>
      </c>
      <c r="D51" s="321">
        <v>325.32</v>
      </c>
      <c r="E51" s="320">
        <v>394.616</v>
      </c>
      <c r="F51" s="321">
        <f>SUM(B51:E51)</f>
        <v>719.9359999999999</v>
      </c>
      <c r="G51" s="322">
        <f>F51/$F$9</f>
        <v>0.012941495214960085</v>
      </c>
      <c r="H51" s="319"/>
      <c r="I51" s="320"/>
      <c r="J51" s="321"/>
      <c r="K51" s="320"/>
      <c r="L51" s="321">
        <f>SUM(H51:K51)</f>
        <v>0</v>
      </c>
      <c r="M51" s="347" t="str">
        <f>IF(ISERROR(F51/L51-1),"         /0",(F51/L51-1))</f>
        <v>         /0</v>
      </c>
      <c r="N51" s="348"/>
      <c r="O51" s="320"/>
      <c r="P51" s="321">
        <v>2509.728</v>
      </c>
      <c r="Q51" s="320">
        <v>2463.2490000000003</v>
      </c>
      <c r="R51" s="321">
        <f>SUM(N51:Q51)</f>
        <v>4972.977000000001</v>
      </c>
      <c r="S51" s="349">
        <f>R51/$R$9</f>
        <v>0.008947435160902028</v>
      </c>
      <c r="T51" s="319"/>
      <c r="U51" s="320"/>
      <c r="V51" s="321"/>
      <c r="W51" s="320"/>
      <c r="X51" s="321">
        <f>SUM(T51:W51)</f>
        <v>0</v>
      </c>
      <c r="Y51" s="324" t="str">
        <f>IF(ISERROR(R51/X51-1),"         /0",IF(R51/X51&gt;5,"  *  ",(R51/X51-1)))</f>
        <v>         /0</v>
      </c>
    </row>
    <row r="52" spans="1:25" ht="19.5" customHeight="1">
      <c r="A52" s="318" t="s">
        <v>184</v>
      </c>
      <c r="B52" s="319">
        <v>218.812</v>
      </c>
      <c r="C52" s="320">
        <v>401.347</v>
      </c>
      <c r="D52" s="321">
        <v>0</v>
      </c>
      <c r="E52" s="320">
        <v>0</v>
      </c>
      <c r="F52" s="321">
        <f>SUM(B52:E52)</f>
        <v>620.159</v>
      </c>
      <c r="G52" s="322">
        <f>F52/$F$9</f>
        <v>0.011147914163223444</v>
      </c>
      <c r="H52" s="319">
        <v>174.405</v>
      </c>
      <c r="I52" s="320">
        <v>490.56999999999994</v>
      </c>
      <c r="J52" s="321"/>
      <c r="K52" s="320"/>
      <c r="L52" s="321">
        <f>SUM(H52:K52)</f>
        <v>664.9749999999999</v>
      </c>
      <c r="M52" s="347">
        <f>IF(ISERROR(F52/L52-1),"         /0",(F52/L52-1))</f>
        <v>-0.06739501485018218</v>
      </c>
      <c r="N52" s="348">
        <v>2270.5010000000007</v>
      </c>
      <c r="O52" s="320">
        <v>4311.461</v>
      </c>
      <c r="P52" s="321"/>
      <c r="Q52" s="320"/>
      <c r="R52" s="321">
        <f>SUM(N52:Q52)</f>
        <v>6581.962000000001</v>
      </c>
      <c r="S52" s="349">
        <f>R52/$R$9</f>
        <v>0.011842338749308722</v>
      </c>
      <c r="T52" s="319">
        <v>2195.52</v>
      </c>
      <c r="U52" s="320">
        <v>4191.302</v>
      </c>
      <c r="V52" s="321"/>
      <c r="W52" s="320"/>
      <c r="X52" s="321">
        <f>SUM(T52:W52)</f>
        <v>6386.822</v>
      </c>
      <c r="Y52" s="324">
        <f>IF(ISERROR(R52/X52-1),"         /0",IF(R52/X52&gt;5,"  *  ",(R52/X52-1)))</f>
        <v>0.030553536641541257</v>
      </c>
    </row>
    <row r="53" spans="1:25" ht="19.5" customHeight="1">
      <c r="A53" s="318" t="s">
        <v>194</v>
      </c>
      <c r="B53" s="319">
        <v>67.435</v>
      </c>
      <c r="C53" s="320">
        <v>305.552</v>
      </c>
      <c r="D53" s="321">
        <v>0</v>
      </c>
      <c r="E53" s="320">
        <v>0</v>
      </c>
      <c r="F53" s="321">
        <f>SUM(B53:E53)</f>
        <v>372.987</v>
      </c>
      <c r="G53" s="322">
        <f>F53/$F$9</f>
        <v>0.0067047758074916634</v>
      </c>
      <c r="H53" s="319">
        <v>104.3</v>
      </c>
      <c r="I53" s="320">
        <v>293.579</v>
      </c>
      <c r="J53" s="321"/>
      <c r="K53" s="320"/>
      <c r="L53" s="321">
        <f>SUM(H53:K53)</f>
        <v>397.879</v>
      </c>
      <c r="M53" s="347">
        <f>IF(ISERROR(F53/L53-1),"         /0",(F53/L53-1))</f>
        <v>-0.0625617335923736</v>
      </c>
      <c r="N53" s="348">
        <v>771.261</v>
      </c>
      <c r="O53" s="320">
        <v>3381.0009999999997</v>
      </c>
      <c r="P53" s="321"/>
      <c r="Q53" s="320"/>
      <c r="R53" s="321">
        <f>SUM(N53:Q53)</f>
        <v>4152.262</v>
      </c>
      <c r="S53" s="349">
        <f>R53/$R$9</f>
        <v>0.0074707956654690676</v>
      </c>
      <c r="T53" s="319">
        <v>1170.404</v>
      </c>
      <c r="U53" s="320">
        <v>3104.8340000000003</v>
      </c>
      <c r="V53" s="321"/>
      <c r="W53" s="320"/>
      <c r="X53" s="321">
        <f>SUM(T53:W53)</f>
        <v>4275.238</v>
      </c>
      <c r="Y53" s="324">
        <f>IF(ISERROR(R53/X53-1),"         /0",IF(R53/X53&gt;5,"  *  ",(R53/X53-1)))</f>
        <v>-0.028764714385491663</v>
      </c>
    </row>
    <row r="54" spans="1:25" ht="19.5" customHeight="1">
      <c r="A54" s="318" t="s">
        <v>200</v>
      </c>
      <c r="B54" s="319">
        <v>110.544</v>
      </c>
      <c r="C54" s="320">
        <v>122.285</v>
      </c>
      <c r="D54" s="321">
        <v>0</v>
      </c>
      <c r="E54" s="320">
        <v>0</v>
      </c>
      <c r="F54" s="321">
        <f>SUM(B54:E54)</f>
        <v>232.829</v>
      </c>
      <c r="G54" s="322">
        <f>F54/$F$9</f>
        <v>0.004185310068400444</v>
      </c>
      <c r="H54" s="319">
        <v>108.307</v>
      </c>
      <c r="I54" s="320">
        <v>115.563</v>
      </c>
      <c r="J54" s="321"/>
      <c r="K54" s="320"/>
      <c r="L54" s="321">
        <f>SUM(H54:K54)</f>
        <v>223.87</v>
      </c>
      <c r="M54" s="347">
        <f>IF(ISERROR(F54/L54-1),"         /0",(F54/L54-1))</f>
        <v>0.04001876088801537</v>
      </c>
      <c r="N54" s="348">
        <v>1198.854</v>
      </c>
      <c r="O54" s="320">
        <v>1334.7709999999997</v>
      </c>
      <c r="P54" s="321"/>
      <c r="Q54" s="320"/>
      <c r="R54" s="321">
        <f>SUM(N54:Q54)</f>
        <v>2533.625</v>
      </c>
      <c r="S54" s="349">
        <f>R54/$R$9</f>
        <v>0.004558526092025038</v>
      </c>
      <c r="T54" s="319">
        <v>1045.8220000000001</v>
      </c>
      <c r="U54" s="320">
        <v>1044.9609999999998</v>
      </c>
      <c r="V54" s="321"/>
      <c r="W54" s="320"/>
      <c r="X54" s="321">
        <f>SUM(T54:W54)</f>
        <v>2090.783</v>
      </c>
      <c r="Y54" s="324">
        <f>IF(ISERROR(R54/X54-1),"         /0",IF(R54/X54&gt;5,"  *  ",(R54/X54-1)))</f>
        <v>0.21180677286930316</v>
      </c>
    </row>
    <row r="55" spans="1:25" ht="19.5" customHeight="1">
      <c r="A55" s="318" t="s">
        <v>190</v>
      </c>
      <c r="B55" s="319">
        <v>5.861</v>
      </c>
      <c r="C55" s="320">
        <v>222.432</v>
      </c>
      <c r="D55" s="321">
        <v>0</v>
      </c>
      <c r="E55" s="320">
        <v>0</v>
      </c>
      <c r="F55" s="321">
        <f>SUM(B55:E55)</f>
        <v>228.29299999999998</v>
      </c>
      <c r="G55" s="322">
        <f>F55/$F$9</f>
        <v>0.004103771400664619</v>
      </c>
      <c r="H55" s="319">
        <v>13.516</v>
      </c>
      <c r="I55" s="320">
        <v>242.175</v>
      </c>
      <c r="J55" s="321"/>
      <c r="K55" s="320"/>
      <c r="L55" s="321">
        <f>SUM(H55:K55)</f>
        <v>255.691</v>
      </c>
      <c r="M55" s="347">
        <f>IF(ISERROR(F55/L55-1),"         /0",(F55/L55-1))</f>
        <v>-0.1071527742470405</v>
      </c>
      <c r="N55" s="348">
        <v>132.189</v>
      </c>
      <c r="O55" s="320">
        <v>2491.7609999999995</v>
      </c>
      <c r="P55" s="321"/>
      <c r="Q55" s="320"/>
      <c r="R55" s="321">
        <f>SUM(N55:Q55)</f>
        <v>2623.9499999999994</v>
      </c>
      <c r="S55" s="349">
        <f>R55/$R$9</f>
        <v>0.004721039829954747</v>
      </c>
      <c r="T55" s="319">
        <v>134.99</v>
      </c>
      <c r="U55" s="320">
        <v>2384.3790000000004</v>
      </c>
      <c r="V55" s="321"/>
      <c r="W55" s="320"/>
      <c r="X55" s="321">
        <f>SUM(T55:W55)</f>
        <v>2519.3690000000006</v>
      </c>
      <c r="Y55" s="324">
        <f>IF(ISERROR(R55/X55-1),"         /0",IF(R55/X55&gt;5,"  *  ",(R55/X55-1)))</f>
        <v>0.041510790995681335</v>
      </c>
    </row>
    <row r="56" spans="1:25" ht="19.5" customHeight="1">
      <c r="A56" s="318" t="s">
        <v>192</v>
      </c>
      <c r="B56" s="319">
        <v>42.101</v>
      </c>
      <c r="C56" s="320">
        <v>164.149</v>
      </c>
      <c r="D56" s="321">
        <v>0</v>
      </c>
      <c r="E56" s="320">
        <v>0</v>
      </c>
      <c r="F56" s="321">
        <f>SUM(B56:E56)</f>
        <v>206.25</v>
      </c>
      <c r="G56" s="322">
        <f>F56/$F$9</f>
        <v>0.003707528708226173</v>
      </c>
      <c r="H56" s="319"/>
      <c r="I56" s="320"/>
      <c r="J56" s="321"/>
      <c r="K56" s="320"/>
      <c r="L56" s="321">
        <f>SUM(H56:K56)</f>
        <v>0</v>
      </c>
      <c r="M56" s="347" t="str">
        <f>IF(ISERROR(F56/L56-1),"         /0",(F56/L56-1))</f>
        <v>         /0</v>
      </c>
      <c r="N56" s="348">
        <v>274.277</v>
      </c>
      <c r="O56" s="320">
        <v>534.222</v>
      </c>
      <c r="P56" s="321"/>
      <c r="Q56" s="320"/>
      <c r="R56" s="321">
        <f>SUM(N56:Q56)</f>
        <v>808.499</v>
      </c>
      <c r="S56" s="349">
        <f>R56/$R$9</f>
        <v>0.0014546603332680058</v>
      </c>
      <c r="T56" s="319"/>
      <c r="U56" s="320"/>
      <c r="V56" s="321"/>
      <c r="W56" s="320"/>
      <c r="X56" s="321">
        <f>SUM(T56:W56)</f>
        <v>0</v>
      </c>
      <c r="Y56" s="324" t="str">
        <f>IF(ISERROR(R56/X56-1),"         /0",IF(R56/X56&gt;5,"  *  ",(R56/X56-1)))</f>
        <v>         /0</v>
      </c>
    </row>
    <row r="57" spans="1:25" ht="19.5" customHeight="1">
      <c r="A57" s="318" t="s">
        <v>203</v>
      </c>
      <c r="B57" s="319">
        <v>32.35</v>
      </c>
      <c r="C57" s="320">
        <v>2.931</v>
      </c>
      <c r="D57" s="321">
        <v>0</v>
      </c>
      <c r="E57" s="320">
        <v>0</v>
      </c>
      <c r="F57" s="321">
        <f>SUM(B57:E57)</f>
        <v>35.281</v>
      </c>
      <c r="G57" s="322">
        <f>F57/$F$9</f>
        <v>0.0006342076138420732</v>
      </c>
      <c r="H57" s="319"/>
      <c r="I57" s="320"/>
      <c r="J57" s="321"/>
      <c r="K57" s="320"/>
      <c r="L57" s="321">
        <f>SUM(H57:K57)</f>
        <v>0</v>
      </c>
      <c r="M57" s="347" t="str">
        <f>IF(ISERROR(F57/L57-1),"         /0",(F57/L57-1))</f>
        <v>         /0</v>
      </c>
      <c r="N57" s="348">
        <v>32.35</v>
      </c>
      <c r="O57" s="320">
        <v>2.931</v>
      </c>
      <c r="P57" s="321"/>
      <c r="Q57" s="320"/>
      <c r="R57" s="321">
        <f>SUM(N57:Q57)</f>
        <v>35.281</v>
      </c>
      <c r="S57" s="349">
        <f>R57/$R$9</f>
        <v>6.347796499195238E-05</v>
      </c>
      <c r="T57" s="319"/>
      <c r="U57" s="320"/>
      <c r="V57" s="321"/>
      <c r="W57" s="320"/>
      <c r="X57" s="321">
        <f>SUM(T57:W57)</f>
        <v>0</v>
      </c>
      <c r="Y57" s="324" t="str">
        <f>IF(ISERROR(R57/X57-1),"         /0",IF(R57/X57&gt;5,"  *  ",(R57/X57-1)))</f>
        <v>         /0</v>
      </c>
    </row>
    <row r="58" spans="1:25" ht="19.5" customHeight="1" thickBot="1">
      <c r="A58" s="318" t="s">
        <v>170</v>
      </c>
      <c r="B58" s="319">
        <v>15.264000000000001</v>
      </c>
      <c r="C58" s="320">
        <v>0.025</v>
      </c>
      <c r="D58" s="321">
        <v>0.05</v>
      </c>
      <c r="E58" s="320">
        <v>0.05</v>
      </c>
      <c r="F58" s="321">
        <f>SUM(B58:E58)</f>
        <v>15.389000000000003</v>
      </c>
      <c r="G58" s="322">
        <f>F58/$F$9</f>
        <v>0.00027663107534978224</v>
      </c>
      <c r="H58" s="319">
        <v>175.24599999999998</v>
      </c>
      <c r="I58" s="320">
        <v>113.72300000000001</v>
      </c>
      <c r="J58" s="321"/>
      <c r="K58" s="320"/>
      <c r="L58" s="321">
        <f>SUM(H58:K58)</f>
        <v>288.969</v>
      </c>
      <c r="M58" s="347">
        <f>IF(ISERROR(F58/L58-1),"         /0",(F58/L58-1))</f>
        <v>-0.9467451525942229</v>
      </c>
      <c r="N58" s="348">
        <v>607.363</v>
      </c>
      <c r="O58" s="320">
        <v>111.15299999999999</v>
      </c>
      <c r="P58" s="321">
        <v>0.55</v>
      </c>
      <c r="Q58" s="320">
        <v>0.32499999999999996</v>
      </c>
      <c r="R58" s="321">
        <f>SUM(N58:Q58)</f>
        <v>719.3910000000001</v>
      </c>
      <c r="S58" s="349">
        <f>R58/$R$9</f>
        <v>0.0012943362351839694</v>
      </c>
      <c r="T58" s="319">
        <v>2644.2479999999996</v>
      </c>
      <c r="U58" s="320">
        <v>861.7779999999999</v>
      </c>
      <c r="V58" s="321"/>
      <c r="W58" s="320">
        <v>0.3</v>
      </c>
      <c r="X58" s="321">
        <f>SUM(T58:W58)</f>
        <v>3506.3259999999996</v>
      </c>
      <c r="Y58" s="324">
        <f>IF(ISERROR(R58/X58-1),"         /0",IF(R58/X58&gt;5,"  *  ",(R58/X58-1)))</f>
        <v>-0.794830543423515</v>
      </c>
    </row>
    <row r="59" spans="1:25" s="145" customFormat="1" ht="19.5" customHeight="1">
      <c r="A59" s="152" t="s">
        <v>53</v>
      </c>
      <c r="B59" s="149">
        <f>SUM(B60:B78)</f>
        <v>3017.136</v>
      </c>
      <c r="C59" s="148">
        <f>SUM(C60:C78)</f>
        <v>2285.746</v>
      </c>
      <c r="D59" s="147">
        <f>SUM(D60:D78)</f>
        <v>319.745</v>
      </c>
      <c r="E59" s="148">
        <f>SUM(E60:E78)</f>
        <v>334.467</v>
      </c>
      <c r="F59" s="147">
        <f>SUM(B59:E59)</f>
        <v>5957.093999999999</v>
      </c>
      <c r="G59" s="150">
        <f>F59/$F$9</f>
        <v>0.10708410677625155</v>
      </c>
      <c r="H59" s="149">
        <f>SUM(H60:H78)</f>
        <v>2883.221</v>
      </c>
      <c r="I59" s="148">
        <f>SUM(I60:I78)</f>
        <v>2444.4590000000007</v>
      </c>
      <c r="J59" s="147">
        <f>SUM(J60:J78)</f>
        <v>45.98</v>
      </c>
      <c r="K59" s="148">
        <f>SUM(K60:K78)</f>
        <v>13.514</v>
      </c>
      <c r="L59" s="147">
        <f>SUM(H59:K59)</f>
        <v>5387.174</v>
      </c>
      <c r="M59" s="243">
        <f aca="true" t="shared" si="26" ref="M59:M84">IF(ISERROR(F59/L59-1),"         /0",(F59/L59-1))</f>
        <v>0.10579201637073532</v>
      </c>
      <c r="N59" s="245">
        <f>SUM(N60:N78)</f>
        <v>31263.340999999997</v>
      </c>
      <c r="O59" s="148">
        <f>SUM(O60:O78)</f>
        <v>20703.290999999994</v>
      </c>
      <c r="P59" s="147">
        <f>SUM(P60:P78)</f>
        <v>2880.943</v>
      </c>
      <c r="Q59" s="148">
        <f>SUM(Q60:Q78)</f>
        <v>2481.6969999999997</v>
      </c>
      <c r="R59" s="147">
        <f>SUM(N59:Q59)</f>
        <v>57329.27199999999</v>
      </c>
      <c r="S59" s="257">
        <f>R59/$R$9</f>
        <v>0.10314745956832617</v>
      </c>
      <c r="T59" s="149">
        <f>SUM(T60:T78)</f>
        <v>30825.881</v>
      </c>
      <c r="U59" s="148">
        <f>SUM(U60:U78)</f>
        <v>23138.721</v>
      </c>
      <c r="V59" s="147">
        <f>SUM(V60:V78)</f>
        <v>672.985</v>
      </c>
      <c r="W59" s="148">
        <f>SUM(W60:W78)</f>
        <v>1202.674</v>
      </c>
      <c r="X59" s="147">
        <f>SUM(T59:W59)</f>
        <v>55840.261</v>
      </c>
      <c r="Y59" s="146">
        <f>IF(ISERROR(R59/X59-1),"         /0",IF(R59/X59&gt;5,"  *  ",(R59/X59-1)))</f>
        <v>0.026665545134181734</v>
      </c>
    </row>
    <row r="60" spans="1:25" s="137" customFormat="1" ht="19.5" customHeight="1">
      <c r="A60" s="311" t="s">
        <v>171</v>
      </c>
      <c r="B60" s="312">
        <v>526.19</v>
      </c>
      <c r="C60" s="313">
        <v>414.12300000000005</v>
      </c>
      <c r="D60" s="314">
        <v>0</v>
      </c>
      <c r="E60" s="313">
        <v>0</v>
      </c>
      <c r="F60" s="314">
        <f>SUM(B60:E60)</f>
        <v>940.3130000000001</v>
      </c>
      <c r="G60" s="315">
        <f>F60/$F$9</f>
        <v>0.01690296941681589</v>
      </c>
      <c r="H60" s="312">
        <v>344.474</v>
      </c>
      <c r="I60" s="313">
        <v>455.006</v>
      </c>
      <c r="J60" s="314"/>
      <c r="K60" s="313"/>
      <c r="L60" s="314">
        <f>SUM(H60:K60)</f>
        <v>799.48</v>
      </c>
      <c r="M60" s="344">
        <f t="shared" si="26"/>
        <v>0.17615575123830496</v>
      </c>
      <c r="N60" s="345">
        <v>4117.316000000001</v>
      </c>
      <c r="O60" s="313">
        <v>3005.331</v>
      </c>
      <c r="P60" s="314"/>
      <c r="Q60" s="313"/>
      <c r="R60" s="314">
        <f>SUM(N60:Q60)</f>
        <v>7122.647000000001</v>
      </c>
      <c r="S60" s="346">
        <f>R60/$R$9</f>
        <v>0.012815145174910994</v>
      </c>
      <c r="T60" s="312">
        <v>5182.228</v>
      </c>
      <c r="U60" s="313">
        <v>4492.282</v>
      </c>
      <c r="V60" s="314"/>
      <c r="W60" s="313"/>
      <c r="X60" s="314">
        <f>SUM(T60:W60)</f>
        <v>9674.51</v>
      </c>
      <c r="Y60" s="317">
        <f>IF(ISERROR(R60/X60-1),"         /0",IF(R60/X60&gt;5,"  *  ",(R60/X60-1)))</f>
        <v>-0.26377180859805816</v>
      </c>
    </row>
    <row r="61" spans="1:25" s="137" customFormat="1" ht="19.5" customHeight="1">
      <c r="A61" s="318" t="s">
        <v>217</v>
      </c>
      <c r="B61" s="319">
        <v>335.342</v>
      </c>
      <c r="C61" s="320">
        <v>280.468</v>
      </c>
      <c r="D61" s="321">
        <v>0</v>
      </c>
      <c r="E61" s="320">
        <v>0</v>
      </c>
      <c r="F61" s="321">
        <f>SUM(B61:E61)</f>
        <v>615.81</v>
      </c>
      <c r="G61" s="322">
        <f>F61/$F$9</f>
        <v>0.011069736988183075</v>
      </c>
      <c r="H61" s="319">
        <v>337.452</v>
      </c>
      <c r="I61" s="320">
        <v>251.747</v>
      </c>
      <c r="J61" s="321"/>
      <c r="K61" s="320"/>
      <c r="L61" s="321">
        <f>SUM(H61:K61)</f>
        <v>589.1990000000001</v>
      </c>
      <c r="M61" s="347">
        <f t="shared" si="26"/>
        <v>0.04516470666107697</v>
      </c>
      <c r="N61" s="348">
        <v>4900.117</v>
      </c>
      <c r="O61" s="320">
        <v>2938.039</v>
      </c>
      <c r="P61" s="321"/>
      <c r="Q61" s="320"/>
      <c r="R61" s="321">
        <f>SUM(N61:Q61)</f>
        <v>7838.156000000001</v>
      </c>
      <c r="S61" s="349">
        <f>R61/$R$9</f>
        <v>0.014102496872805804</v>
      </c>
      <c r="T61" s="319">
        <v>3216.3149999999996</v>
      </c>
      <c r="U61" s="320">
        <v>2394.1929999999998</v>
      </c>
      <c r="V61" s="321"/>
      <c r="W61" s="320"/>
      <c r="X61" s="321">
        <f>SUM(T61:W61)</f>
        <v>5610.508</v>
      </c>
      <c r="Y61" s="324">
        <f>IF(ISERROR(R61/X61-1),"         /0",IF(R61/X61&gt;5,"  *  ",(R61/X61-1)))</f>
        <v>0.397049251155154</v>
      </c>
    </row>
    <row r="62" spans="1:25" s="137" customFormat="1" ht="19.5" customHeight="1">
      <c r="A62" s="318" t="s">
        <v>162</v>
      </c>
      <c r="B62" s="319">
        <v>473.432</v>
      </c>
      <c r="C62" s="320">
        <v>138.819</v>
      </c>
      <c r="D62" s="321">
        <v>0</v>
      </c>
      <c r="E62" s="320">
        <v>0</v>
      </c>
      <c r="F62" s="321">
        <f>SUM(B62:E62)</f>
        <v>612.251</v>
      </c>
      <c r="G62" s="322">
        <f>F62/$F$9</f>
        <v>0.011005760771588763</v>
      </c>
      <c r="H62" s="319">
        <v>459.252</v>
      </c>
      <c r="I62" s="320">
        <v>224.509</v>
      </c>
      <c r="J62" s="321"/>
      <c r="K62" s="320"/>
      <c r="L62" s="321">
        <f>SUM(H62:K62)</f>
        <v>683.761</v>
      </c>
      <c r="M62" s="347">
        <f t="shared" si="26"/>
        <v>-0.10458332663021142</v>
      </c>
      <c r="N62" s="348">
        <v>4749.730999999999</v>
      </c>
      <c r="O62" s="320">
        <v>1489.8429999999994</v>
      </c>
      <c r="P62" s="321"/>
      <c r="Q62" s="320"/>
      <c r="R62" s="321">
        <f>SUM(N62:Q62)</f>
        <v>6239.573999999999</v>
      </c>
      <c r="S62" s="349">
        <f>R62/$R$9</f>
        <v>0.011226310476933654</v>
      </c>
      <c r="T62" s="319">
        <v>4176.061</v>
      </c>
      <c r="U62" s="320">
        <v>1676.359</v>
      </c>
      <c r="V62" s="321"/>
      <c r="W62" s="320"/>
      <c r="X62" s="321">
        <f>SUM(T62:W62)</f>
        <v>5852.42</v>
      </c>
      <c r="Y62" s="324">
        <f>IF(ISERROR(R62/X62-1),"         /0",IF(R62/X62&gt;5,"  *  ",(R62/X62-1)))</f>
        <v>0.06615280516435917</v>
      </c>
    </row>
    <row r="63" spans="1:25" s="137" customFormat="1" ht="19.5" customHeight="1">
      <c r="A63" s="318" t="s">
        <v>156</v>
      </c>
      <c r="B63" s="319">
        <v>339.05499999999995</v>
      </c>
      <c r="C63" s="320">
        <v>224.51199999999997</v>
      </c>
      <c r="D63" s="321">
        <v>0.137</v>
      </c>
      <c r="E63" s="320">
        <v>0</v>
      </c>
      <c r="F63" s="321">
        <f>SUM(B63:E63)</f>
        <v>563.7039999999998</v>
      </c>
      <c r="G63" s="322">
        <f>F63/$F$9</f>
        <v>0.01013308491123358</v>
      </c>
      <c r="H63" s="319">
        <v>372.58299999999997</v>
      </c>
      <c r="I63" s="320">
        <v>138.15200000000002</v>
      </c>
      <c r="J63" s="321">
        <v>0</v>
      </c>
      <c r="K63" s="320">
        <v>0</v>
      </c>
      <c r="L63" s="321">
        <f>SUM(H63:K63)</f>
        <v>510.735</v>
      </c>
      <c r="M63" s="347">
        <f t="shared" si="26"/>
        <v>0.10371131800248623</v>
      </c>
      <c r="N63" s="348">
        <v>3440.4349999999995</v>
      </c>
      <c r="O63" s="320">
        <v>1452.2789999999998</v>
      </c>
      <c r="P63" s="321">
        <v>3.8649999999999998</v>
      </c>
      <c r="Q63" s="320">
        <v>0</v>
      </c>
      <c r="R63" s="321">
        <f>SUM(N63:Q63)</f>
        <v>4896.578999999999</v>
      </c>
      <c r="S63" s="349">
        <f>R63/$R$9</f>
        <v>0.008809979035240757</v>
      </c>
      <c r="T63" s="319">
        <v>3476.034</v>
      </c>
      <c r="U63" s="320">
        <v>1540.0750000000005</v>
      </c>
      <c r="V63" s="321">
        <v>8.376000000000001</v>
      </c>
      <c r="W63" s="320">
        <v>0</v>
      </c>
      <c r="X63" s="321">
        <f>SUM(T63:W63)</f>
        <v>5024.485000000001</v>
      </c>
      <c r="Y63" s="324">
        <f>IF(ISERROR(R63/X63-1),"         /0",IF(R63/X63&gt;5,"  *  ",(R63/X63-1)))</f>
        <v>-0.025456539326916494</v>
      </c>
    </row>
    <row r="64" spans="1:25" s="137" customFormat="1" ht="19.5" customHeight="1">
      <c r="A64" s="318" t="s">
        <v>221</v>
      </c>
      <c r="B64" s="319">
        <v>185.45</v>
      </c>
      <c r="C64" s="320">
        <v>343.812</v>
      </c>
      <c r="D64" s="321">
        <v>0</v>
      </c>
      <c r="E64" s="320">
        <v>0</v>
      </c>
      <c r="F64" s="321">
        <f>SUM(B64:E64)</f>
        <v>529.262</v>
      </c>
      <c r="G64" s="322">
        <f>F64/$F$9</f>
        <v>0.009513959074779154</v>
      </c>
      <c r="H64" s="319">
        <v>247.793</v>
      </c>
      <c r="I64" s="320">
        <v>311.568</v>
      </c>
      <c r="J64" s="321"/>
      <c r="K64" s="320"/>
      <c r="L64" s="321">
        <f>SUM(H64:K64)</f>
        <v>559.361</v>
      </c>
      <c r="M64" s="347">
        <f t="shared" si="26"/>
        <v>-0.053809614899859026</v>
      </c>
      <c r="N64" s="348">
        <v>2305.1139999999996</v>
      </c>
      <c r="O64" s="320">
        <v>2312.1879999999996</v>
      </c>
      <c r="P64" s="321"/>
      <c r="Q64" s="320"/>
      <c r="R64" s="321">
        <f>SUM(N64:Q64)</f>
        <v>4617.302</v>
      </c>
      <c r="S64" s="349">
        <f>R64/$R$9</f>
        <v>0.008307500771329376</v>
      </c>
      <c r="T64" s="319">
        <v>2511.167</v>
      </c>
      <c r="U64" s="320">
        <v>2148.553</v>
      </c>
      <c r="V64" s="321"/>
      <c r="W64" s="320"/>
      <c r="X64" s="321">
        <f>SUM(T64:W64)</f>
        <v>4659.719999999999</v>
      </c>
      <c r="Y64" s="324">
        <f>IF(ISERROR(R64/X64-1),"         /0",IF(R64/X64&gt;5,"  *  ",(R64/X64-1)))</f>
        <v>-0.0091031220760045</v>
      </c>
    </row>
    <row r="65" spans="1:25" s="137" customFormat="1" ht="19.5" customHeight="1">
      <c r="A65" s="318" t="s">
        <v>172</v>
      </c>
      <c r="B65" s="319">
        <v>352.428</v>
      </c>
      <c r="C65" s="320">
        <v>149.022</v>
      </c>
      <c r="D65" s="321">
        <v>0</v>
      </c>
      <c r="E65" s="320">
        <v>0</v>
      </c>
      <c r="F65" s="321">
        <f aca="true" t="shared" si="27" ref="F65:F72">SUM(B65:E65)</f>
        <v>501.45</v>
      </c>
      <c r="G65" s="322">
        <f aca="true" t="shared" si="28" ref="G65:G72">F65/$F$9</f>
        <v>0.009014013433890978</v>
      </c>
      <c r="H65" s="319">
        <v>133.296</v>
      </c>
      <c r="I65" s="320">
        <v>42.573</v>
      </c>
      <c r="J65" s="321"/>
      <c r="K65" s="320"/>
      <c r="L65" s="321">
        <f aca="true" t="shared" si="29" ref="L65:L72">SUM(H65:K65)</f>
        <v>175.869</v>
      </c>
      <c r="M65" s="347">
        <f aca="true" t="shared" si="30" ref="M65:M72">IF(ISERROR(F65/L65-1),"         /0",(F65/L65-1))</f>
        <v>1.8512699793596368</v>
      </c>
      <c r="N65" s="348">
        <v>3151.5609999999992</v>
      </c>
      <c r="O65" s="320">
        <v>1160.4370000000004</v>
      </c>
      <c r="P65" s="321"/>
      <c r="Q65" s="320"/>
      <c r="R65" s="321">
        <f aca="true" t="shared" si="31" ref="R65:R72">SUM(N65:Q65)</f>
        <v>4311.998</v>
      </c>
      <c r="S65" s="349">
        <f aca="true" t="shared" si="32" ref="S65:S72">R65/$R$9</f>
        <v>0.007758194441466191</v>
      </c>
      <c r="T65" s="319">
        <v>2303.5389999999998</v>
      </c>
      <c r="U65" s="320">
        <v>1379.1770000000001</v>
      </c>
      <c r="V65" s="321"/>
      <c r="W65" s="320"/>
      <c r="X65" s="321">
        <f aca="true" t="shared" si="33" ref="X65:X72">SUM(T65:W65)</f>
        <v>3682.716</v>
      </c>
      <c r="Y65" s="324">
        <f aca="true" t="shared" si="34" ref="Y65:Y72">IF(ISERROR(R65/X65-1),"         /0",IF(R65/X65&gt;5,"  *  ",(R65/X65-1)))</f>
        <v>0.17087443071906705</v>
      </c>
    </row>
    <row r="66" spans="1:25" s="137" customFormat="1" ht="19.5" customHeight="1">
      <c r="A66" s="318" t="s">
        <v>222</v>
      </c>
      <c r="B66" s="319">
        <v>0</v>
      </c>
      <c r="C66" s="320">
        <v>0</v>
      </c>
      <c r="D66" s="321">
        <v>223.065</v>
      </c>
      <c r="E66" s="320">
        <v>134.598</v>
      </c>
      <c r="F66" s="321">
        <f t="shared" si="27"/>
        <v>357.663</v>
      </c>
      <c r="G66" s="322">
        <f t="shared" si="28"/>
        <v>0.006429313165431746</v>
      </c>
      <c r="H66" s="319"/>
      <c r="I66" s="320"/>
      <c r="J66" s="321"/>
      <c r="K66" s="320"/>
      <c r="L66" s="321">
        <f t="shared" si="29"/>
        <v>0</v>
      </c>
      <c r="M66" s="347" t="str">
        <f t="shared" si="30"/>
        <v>         /0</v>
      </c>
      <c r="N66" s="348"/>
      <c r="O66" s="320"/>
      <c r="P66" s="321">
        <v>2228.022</v>
      </c>
      <c r="Q66" s="320">
        <v>1562.62</v>
      </c>
      <c r="R66" s="321">
        <f t="shared" si="31"/>
        <v>3790.642</v>
      </c>
      <c r="S66" s="349">
        <f t="shared" si="32"/>
        <v>0.0068201649662148</v>
      </c>
      <c r="T66" s="319"/>
      <c r="U66" s="320"/>
      <c r="V66" s="321"/>
      <c r="W66" s="320"/>
      <c r="X66" s="321">
        <f t="shared" si="33"/>
        <v>0</v>
      </c>
      <c r="Y66" s="324" t="str">
        <f t="shared" si="34"/>
        <v>         /0</v>
      </c>
    </row>
    <row r="67" spans="1:25" s="137" customFormat="1" ht="19.5" customHeight="1">
      <c r="A67" s="318" t="s">
        <v>175</v>
      </c>
      <c r="B67" s="319">
        <v>43.981</v>
      </c>
      <c r="C67" s="320">
        <v>234.77000000000004</v>
      </c>
      <c r="D67" s="321">
        <v>0</v>
      </c>
      <c r="E67" s="320">
        <v>0</v>
      </c>
      <c r="F67" s="321">
        <f t="shared" si="27"/>
        <v>278.75100000000003</v>
      </c>
      <c r="G67" s="322">
        <f t="shared" si="28"/>
        <v>0.0050107991997418375</v>
      </c>
      <c r="H67" s="319">
        <v>189.537</v>
      </c>
      <c r="I67" s="320">
        <v>496.62600000000003</v>
      </c>
      <c r="J67" s="321"/>
      <c r="K67" s="320"/>
      <c r="L67" s="321">
        <f t="shared" si="29"/>
        <v>686.163</v>
      </c>
      <c r="M67" s="347">
        <f t="shared" si="30"/>
        <v>-0.593753962250952</v>
      </c>
      <c r="N67" s="348">
        <v>893.4440000000001</v>
      </c>
      <c r="O67" s="320">
        <v>3007.7819999999997</v>
      </c>
      <c r="P67" s="321">
        <v>240.041</v>
      </c>
      <c r="Q67" s="320">
        <v>200.711</v>
      </c>
      <c r="R67" s="321">
        <f t="shared" si="31"/>
        <v>4341.978</v>
      </c>
      <c r="S67" s="349">
        <f t="shared" si="32"/>
        <v>0.007812134788691575</v>
      </c>
      <c r="T67" s="319">
        <v>2524.954</v>
      </c>
      <c r="U67" s="320">
        <v>4780.8719999999985</v>
      </c>
      <c r="V67" s="321"/>
      <c r="W67" s="320"/>
      <c r="X67" s="321">
        <f t="shared" si="33"/>
        <v>7305.825999999999</v>
      </c>
      <c r="Y67" s="324">
        <f t="shared" si="34"/>
        <v>-0.4056828071185926</v>
      </c>
    </row>
    <row r="68" spans="1:25" s="137" customFormat="1" ht="19.5" customHeight="1">
      <c r="A68" s="318" t="s">
        <v>220</v>
      </c>
      <c r="B68" s="319">
        <v>257.695</v>
      </c>
      <c r="C68" s="320">
        <v>0</v>
      </c>
      <c r="D68" s="321">
        <v>0</v>
      </c>
      <c r="E68" s="320">
        <v>0</v>
      </c>
      <c r="F68" s="321">
        <f t="shared" si="27"/>
        <v>257.695</v>
      </c>
      <c r="G68" s="322">
        <f t="shared" si="28"/>
        <v>0.004632298717412575</v>
      </c>
      <c r="H68" s="319">
        <v>278.511</v>
      </c>
      <c r="I68" s="320"/>
      <c r="J68" s="321"/>
      <c r="K68" s="320"/>
      <c r="L68" s="321">
        <f t="shared" si="29"/>
        <v>278.511</v>
      </c>
      <c r="M68" s="347">
        <f t="shared" si="30"/>
        <v>-0.07474031546330318</v>
      </c>
      <c r="N68" s="348">
        <v>2895.8959999999997</v>
      </c>
      <c r="O68" s="320"/>
      <c r="P68" s="321"/>
      <c r="Q68" s="320"/>
      <c r="R68" s="321">
        <f t="shared" si="31"/>
        <v>2895.8959999999997</v>
      </c>
      <c r="S68" s="349">
        <f t="shared" si="32"/>
        <v>0.005210328077671691</v>
      </c>
      <c r="T68" s="319">
        <v>3467.8890000000006</v>
      </c>
      <c r="U68" s="320"/>
      <c r="V68" s="321"/>
      <c r="W68" s="320"/>
      <c r="X68" s="321">
        <f t="shared" si="33"/>
        <v>3467.8890000000006</v>
      </c>
      <c r="Y68" s="324">
        <f t="shared" si="34"/>
        <v>-0.16493982362180593</v>
      </c>
    </row>
    <row r="69" spans="1:25" s="137" customFormat="1" ht="19.5" customHeight="1">
      <c r="A69" s="318" t="s">
        <v>210</v>
      </c>
      <c r="B69" s="319">
        <v>0</v>
      </c>
      <c r="C69" s="320">
        <v>0</v>
      </c>
      <c r="D69" s="321">
        <v>96.378</v>
      </c>
      <c r="E69" s="320">
        <v>144.964</v>
      </c>
      <c r="F69" s="321">
        <f t="shared" si="27"/>
        <v>241.34199999999998</v>
      </c>
      <c r="G69" s="322">
        <f t="shared" si="28"/>
        <v>0.004338338877579253</v>
      </c>
      <c r="H69" s="319"/>
      <c r="I69" s="320"/>
      <c r="J69" s="321">
        <v>45.8</v>
      </c>
      <c r="K69" s="320"/>
      <c r="L69" s="321">
        <f t="shared" si="29"/>
        <v>45.8</v>
      </c>
      <c r="M69" s="347">
        <f t="shared" si="30"/>
        <v>4.269475982532751</v>
      </c>
      <c r="N69" s="348"/>
      <c r="O69" s="320"/>
      <c r="P69" s="321">
        <v>200.52100000000002</v>
      </c>
      <c r="Q69" s="320">
        <v>398.619</v>
      </c>
      <c r="R69" s="321">
        <f t="shared" si="31"/>
        <v>599.1400000000001</v>
      </c>
      <c r="S69" s="349">
        <f t="shared" si="32"/>
        <v>0.00107797930742548</v>
      </c>
      <c r="T69" s="319"/>
      <c r="U69" s="320"/>
      <c r="V69" s="321">
        <v>45.8</v>
      </c>
      <c r="W69" s="320"/>
      <c r="X69" s="321">
        <f t="shared" si="33"/>
        <v>45.8</v>
      </c>
      <c r="Y69" s="324" t="str">
        <f t="shared" si="34"/>
        <v>  *  </v>
      </c>
    </row>
    <row r="70" spans="1:25" s="137" customFormat="1" ht="19.5" customHeight="1">
      <c r="A70" s="318" t="s">
        <v>176</v>
      </c>
      <c r="B70" s="319">
        <v>0</v>
      </c>
      <c r="C70" s="320">
        <v>188.312</v>
      </c>
      <c r="D70" s="321">
        <v>0</v>
      </c>
      <c r="E70" s="320">
        <v>0</v>
      </c>
      <c r="F70" s="321">
        <f t="shared" si="27"/>
        <v>188.312</v>
      </c>
      <c r="G70" s="322">
        <f t="shared" si="28"/>
        <v>0.003385077072016907</v>
      </c>
      <c r="H70" s="319"/>
      <c r="I70" s="320">
        <v>223.275</v>
      </c>
      <c r="J70" s="321"/>
      <c r="K70" s="320"/>
      <c r="L70" s="321">
        <f t="shared" si="29"/>
        <v>223.275</v>
      </c>
      <c r="M70" s="347">
        <f t="shared" si="30"/>
        <v>-0.15659164707199635</v>
      </c>
      <c r="N70" s="348">
        <v>56.388999999999996</v>
      </c>
      <c r="O70" s="320">
        <v>2442.837</v>
      </c>
      <c r="P70" s="321">
        <v>9.888</v>
      </c>
      <c r="Q70" s="320"/>
      <c r="R70" s="321">
        <f t="shared" si="31"/>
        <v>2509.114</v>
      </c>
      <c r="S70" s="349">
        <f t="shared" si="32"/>
        <v>0.004514425630022324</v>
      </c>
      <c r="T70" s="319">
        <v>203.328</v>
      </c>
      <c r="U70" s="320">
        <v>2945.645</v>
      </c>
      <c r="V70" s="321"/>
      <c r="W70" s="320"/>
      <c r="X70" s="321">
        <f t="shared" si="33"/>
        <v>3148.973</v>
      </c>
      <c r="Y70" s="324">
        <f t="shared" si="34"/>
        <v>-0.20319608964573532</v>
      </c>
    </row>
    <row r="71" spans="1:25" s="137" customFormat="1" ht="19.5" customHeight="1">
      <c r="A71" s="318" t="s">
        <v>225</v>
      </c>
      <c r="B71" s="319">
        <v>106.205</v>
      </c>
      <c r="C71" s="320">
        <v>48.282</v>
      </c>
      <c r="D71" s="321">
        <v>0</v>
      </c>
      <c r="E71" s="320">
        <v>0</v>
      </c>
      <c r="F71" s="321">
        <f>SUM(B71:E71)</f>
        <v>154.487</v>
      </c>
      <c r="G71" s="322">
        <f>F71/$F$9</f>
        <v>0.0027770423638678143</v>
      </c>
      <c r="H71" s="319">
        <v>123.877</v>
      </c>
      <c r="I71" s="320">
        <v>74.827</v>
      </c>
      <c r="J71" s="321"/>
      <c r="K71" s="320"/>
      <c r="L71" s="321">
        <f>SUM(H71:K71)</f>
        <v>198.704</v>
      </c>
      <c r="M71" s="347">
        <f>IF(ISERROR(F71/L71-1),"         /0",(F71/L71-1))</f>
        <v>-0.2225269747966826</v>
      </c>
      <c r="N71" s="348">
        <v>566.429</v>
      </c>
      <c r="O71" s="320">
        <v>465.67</v>
      </c>
      <c r="P71" s="321">
        <v>14.612</v>
      </c>
      <c r="Q71" s="320">
        <v>4.022</v>
      </c>
      <c r="R71" s="321">
        <f>SUM(N71:Q71)</f>
        <v>1050.733</v>
      </c>
      <c r="S71" s="349">
        <f>R71/$R$9</f>
        <v>0.001890490422320487</v>
      </c>
      <c r="T71" s="319">
        <v>282.9</v>
      </c>
      <c r="U71" s="320">
        <v>169.251</v>
      </c>
      <c r="V71" s="321">
        <v>593.9079999999999</v>
      </c>
      <c r="W71" s="320">
        <v>494.60900000000004</v>
      </c>
      <c r="X71" s="321">
        <f>SUM(T71:W71)</f>
        <v>1540.6679999999997</v>
      </c>
      <c r="Y71" s="324">
        <f>IF(ISERROR(R71/X71-1),"         /0",IF(R71/X71&gt;5,"  *  ",(R71/X71-1)))</f>
        <v>-0.31800167200201457</v>
      </c>
    </row>
    <row r="72" spans="1:25" s="137" customFormat="1" ht="19.5" customHeight="1">
      <c r="A72" s="318" t="s">
        <v>183</v>
      </c>
      <c r="B72" s="319">
        <v>109.94900000000001</v>
      </c>
      <c r="C72" s="320">
        <v>33.120000000000005</v>
      </c>
      <c r="D72" s="321">
        <v>0</v>
      </c>
      <c r="E72" s="320">
        <v>0</v>
      </c>
      <c r="F72" s="321">
        <f t="shared" si="27"/>
        <v>143.06900000000002</v>
      </c>
      <c r="G72" s="322">
        <f t="shared" si="28"/>
        <v>0.002571793574580414</v>
      </c>
      <c r="H72" s="319">
        <v>132.21200000000002</v>
      </c>
      <c r="I72" s="320">
        <v>41.648</v>
      </c>
      <c r="J72" s="321"/>
      <c r="K72" s="320"/>
      <c r="L72" s="321">
        <f t="shared" si="29"/>
        <v>173.86</v>
      </c>
      <c r="M72" s="347">
        <f t="shared" si="30"/>
        <v>-0.1771022661911883</v>
      </c>
      <c r="N72" s="348">
        <v>1236.2939999999996</v>
      </c>
      <c r="O72" s="320">
        <v>337.2420000000001</v>
      </c>
      <c r="P72" s="321"/>
      <c r="Q72" s="320"/>
      <c r="R72" s="321">
        <f t="shared" si="31"/>
        <v>1573.5359999999996</v>
      </c>
      <c r="S72" s="349">
        <f t="shared" si="32"/>
        <v>0.00283112335595864</v>
      </c>
      <c r="T72" s="319">
        <v>1138.5019999999997</v>
      </c>
      <c r="U72" s="320">
        <v>414.44100000000014</v>
      </c>
      <c r="V72" s="321">
        <v>0.224</v>
      </c>
      <c r="W72" s="320">
        <v>0.246</v>
      </c>
      <c r="X72" s="321">
        <f t="shared" si="33"/>
        <v>1553.4129999999998</v>
      </c>
      <c r="Y72" s="324">
        <f t="shared" si="34"/>
        <v>0.0129540566481674</v>
      </c>
    </row>
    <row r="73" spans="1:25" s="137" customFormat="1" ht="19.5" customHeight="1">
      <c r="A73" s="318" t="s">
        <v>209</v>
      </c>
      <c r="B73" s="319">
        <v>0</v>
      </c>
      <c r="C73" s="320">
        <v>96.97299999999998</v>
      </c>
      <c r="D73" s="321">
        <v>0</v>
      </c>
      <c r="E73" s="320">
        <v>0</v>
      </c>
      <c r="F73" s="321">
        <f>SUM(B73:E73)</f>
        <v>96.97299999999998</v>
      </c>
      <c r="G73" s="322">
        <f>F73/$F$9</f>
        <v>0.001743176637201535</v>
      </c>
      <c r="H73" s="319"/>
      <c r="I73" s="320"/>
      <c r="J73" s="321"/>
      <c r="K73" s="320"/>
      <c r="L73" s="321">
        <f>SUM(H73:K73)</f>
        <v>0</v>
      </c>
      <c r="M73" s="347" t="str">
        <f t="shared" si="26"/>
        <v>         /0</v>
      </c>
      <c r="N73" s="348"/>
      <c r="O73" s="320">
        <v>96.97299999999998</v>
      </c>
      <c r="P73" s="321"/>
      <c r="Q73" s="320"/>
      <c r="R73" s="321">
        <f>SUM(N73:Q73)</f>
        <v>96.97299999999998</v>
      </c>
      <c r="S73" s="349">
        <f>R73/$R$9</f>
        <v>0.0001744748929782205</v>
      </c>
      <c r="T73" s="319"/>
      <c r="U73" s="320"/>
      <c r="V73" s="321"/>
      <c r="W73" s="320"/>
      <c r="X73" s="321">
        <f>SUM(T73:W73)</f>
        <v>0</v>
      </c>
      <c r="Y73" s="324" t="str">
        <f>IF(ISERROR(R73/X73-1),"         /0",IF(R73/X73&gt;5,"  *  ",(R73/X73-1)))</f>
        <v>         /0</v>
      </c>
    </row>
    <row r="74" spans="1:25" s="137" customFormat="1" ht="19.5" customHeight="1">
      <c r="A74" s="318" t="s">
        <v>191</v>
      </c>
      <c r="B74" s="319">
        <v>83.087</v>
      </c>
      <c r="C74" s="320">
        <v>9.938</v>
      </c>
      <c r="D74" s="321">
        <v>0</v>
      </c>
      <c r="E74" s="320">
        <v>0</v>
      </c>
      <c r="F74" s="321">
        <f>SUM(B74:E74)</f>
        <v>93.025</v>
      </c>
      <c r="G74" s="322">
        <f>F74/$F$9</f>
        <v>0.0016722077967647989</v>
      </c>
      <c r="H74" s="319">
        <v>67.262</v>
      </c>
      <c r="I74" s="320">
        <v>19.232</v>
      </c>
      <c r="J74" s="321"/>
      <c r="K74" s="320"/>
      <c r="L74" s="321">
        <f>SUM(H74:K74)</f>
        <v>86.494</v>
      </c>
      <c r="M74" s="347">
        <f t="shared" si="26"/>
        <v>0.07550812773140336</v>
      </c>
      <c r="N74" s="348">
        <v>661</v>
      </c>
      <c r="O74" s="320">
        <v>145.67099999999996</v>
      </c>
      <c r="P74" s="321">
        <v>0</v>
      </c>
      <c r="Q74" s="320"/>
      <c r="R74" s="321">
        <f>SUM(N74:Q74)</f>
        <v>806.6709999999999</v>
      </c>
      <c r="S74" s="349">
        <f>R74/$R$9</f>
        <v>0.0014513713754718749</v>
      </c>
      <c r="T74" s="319">
        <v>567.6009999999999</v>
      </c>
      <c r="U74" s="320">
        <v>294.55899999999997</v>
      </c>
      <c r="V74" s="321">
        <v>0</v>
      </c>
      <c r="W74" s="320">
        <v>0</v>
      </c>
      <c r="X74" s="321">
        <f>SUM(T74:W74)</f>
        <v>862.1599999999999</v>
      </c>
      <c r="Y74" s="324">
        <f>IF(ISERROR(R74/X74-1),"         /0",IF(R74/X74&gt;5,"  *  ",(R74/X74-1)))</f>
        <v>-0.06436044353716242</v>
      </c>
    </row>
    <row r="75" spans="1:25" s="137" customFormat="1" ht="19.5" customHeight="1">
      <c r="A75" s="318" t="s">
        <v>186</v>
      </c>
      <c r="B75" s="319">
        <v>73.81700000000001</v>
      </c>
      <c r="C75" s="320">
        <v>10.483</v>
      </c>
      <c r="D75" s="321">
        <v>0</v>
      </c>
      <c r="E75" s="320">
        <v>0</v>
      </c>
      <c r="F75" s="321">
        <f>SUM(B75:E75)</f>
        <v>84.30000000000001</v>
      </c>
      <c r="G75" s="322">
        <f>F75/$F$9</f>
        <v>0.0015153680974713524</v>
      </c>
      <c r="H75" s="319">
        <v>63.49</v>
      </c>
      <c r="I75" s="320">
        <v>13.814</v>
      </c>
      <c r="J75" s="321"/>
      <c r="K75" s="320"/>
      <c r="L75" s="321">
        <f>SUM(H75:K75)</f>
        <v>77.304</v>
      </c>
      <c r="M75" s="347">
        <f t="shared" si="26"/>
        <v>0.09049984476870554</v>
      </c>
      <c r="N75" s="348">
        <v>864.5400000000001</v>
      </c>
      <c r="O75" s="320">
        <v>172.61599999999999</v>
      </c>
      <c r="P75" s="321"/>
      <c r="Q75" s="320"/>
      <c r="R75" s="321">
        <f>SUM(N75:Q75)</f>
        <v>1037.156</v>
      </c>
      <c r="S75" s="349">
        <f>R75/$R$9</f>
        <v>0.0018660625339189186</v>
      </c>
      <c r="T75" s="319">
        <v>538.999</v>
      </c>
      <c r="U75" s="320">
        <v>134.71600000000004</v>
      </c>
      <c r="V75" s="321"/>
      <c r="W75" s="320"/>
      <c r="X75" s="321">
        <f>SUM(T75:W75)</f>
        <v>673.715</v>
      </c>
      <c r="Y75" s="324">
        <f>IF(ISERROR(R75/X75-1),"         /0",IF(R75/X75&gt;5,"  *  ",(R75/X75-1)))</f>
        <v>0.5394580794549622</v>
      </c>
    </row>
    <row r="76" spans="1:25" s="137" customFormat="1" ht="19.5" customHeight="1">
      <c r="A76" s="318" t="s">
        <v>188</v>
      </c>
      <c r="B76" s="319">
        <v>59.239</v>
      </c>
      <c r="C76" s="320">
        <v>15.595</v>
      </c>
      <c r="D76" s="321">
        <v>0</v>
      </c>
      <c r="E76" s="320">
        <v>0</v>
      </c>
      <c r="F76" s="321">
        <f>SUM(B76:E76)</f>
        <v>74.834</v>
      </c>
      <c r="G76" s="322">
        <f>F76/$F$9</f>
        <v>0.0013452082586734421</v>
      </c>
      <c r="H76" s="319">
        <v>95.159</v>
      </c>
      <c r="I76" s="320">
        <v>25.097</v>
      </c>
      <c r="J76" s="321"/>
      <c r="K76" s="320"/>
      <c r="L76" s="321">
        <f>SUM(H76:K76)</f>
        <v>120.256</v>
      </c>
      <c r="M76" s="347">
        <f t="shared" si="26"/>
        <v>-0.3777108834486429</v>
      </c>
      <c r="N76" s="348">
        <v>642.337</v>
      </c>
      <c r="O76" s="320">
        <v>206.75300000000001</v>
      </c>
      <c r="P76" s="321"/>
      <c r="Q76" s="320"/>
      <c r="R76" s="321">
        <f>SUM(N76:Q76)</f>
        <v>849.09</v>
      </c>
      <c r="S76" s="349">
        <f>R76/$R$9</f>
        <v>0.0015276921089259618</v>
      </c>
      <c r="T76" s="319">
        <v>797.1780000000001</v>
      </c>
      <c r="U76" s="320">
        <v>183.91500000000002</v>
      </c>
      <c r="V76" s="321"/>
      <c r="W76" s="320"/>
      <c r="X76" s="321">
        <f>SUM(T76:W76)</f>
        <v>981.0930000000001</v>
      </c>
      <c r="Y76" s="324">
        <f>IF(ISERROR(R76/X76-1),"         /0",IF(R76/X76&gt;5,"  *  ",(R76/X76-1)))</f>
        <v>-0.13454687781892238</v>
      </c>
    </row>
    <row r="77" spans="1:25" s="137" customFormat="1" ht="19.5" customHeight="1">
      <c r="A77" s="318" t="s">
        <v>177</v>
      </c>
      <c r="B77" s="319">
        <v>40.767</v>
      </c>
      <c r="C77" s="320">
        <v>30.476</v>
      </c>
      <c r="D77" s="321">
        <v>0</v>
      </c>
      <c r="E77" s="320">
        <v>0</v>
      </c>
      <c r="F77" s="321">
        <f>SUM(B77:E77)</f>
        <v>71.243</v>
      </c>
      <c r="G77" s="322">
        <f>F77/$F$9</f>
        <v>0.0012806568133825805</v>
      </c>
      <c r="H77" s="319">
        <v>33.353</v>
      </c>
      <c r="I77" s="320">
        <v>17.128</v>
      </c>
      <c r="J77" s="321"/>
      <c r="K77" s="320"/>
      <c r="L77" s="321">
        <f>SUM(H77:K77)</f>
        <v>50.481</v>
      </c>
      <c r="M77" s="347">
        <f t="shared" si="26"/>
        <v>0.4112834531804044</v>
      </c>
      <c r="N77" s="348">
        <v>389.978</v>
      </c>
      <c r="O77" s="320">
        <v>259.68800000000005</v>
      </c>
      <c r="P77" s="321"/>
      <c r="Q77" s="320"/>
      <c r="R77" s="321">
        <f>SUM(N77:Q77)</f>
        <v>649.666</v>
      </c>
      <c r="S77" s="349">
        <f>R77/$R$9</f>
        <v>0.0011688862448474176</v>
      </c>
      <c r="T77" s="319">
        <v>381.47700000000003</v>
      </c>
      <c r="U77" s="320">
        <v>290.712</v>
      </c>
      <c r="V77" s="321"/>
      <c r="W77" s="320"/>
      <c r="X77" s="321">
        <f>SUM(T77:W77)</f>
        <v>672.1890000000001</v>
      </c>
      <c r="Y77" s="324">
        <f>IF(ISERROR(R77/X77-1),"         /0",IF(R77/X77&gt;5,"  *  ",(R77/X77-1)))</f>
        <v>-0.03350694521927611</v>
      </c>
    </row>
    <row r="78" spans="1:25" s="137" customFormat="1" ht="19.5" customHeight="1" thickBot="1">
      <c r="A78" s="325" t="s">
        <v>170</v>
      </c>
      <c r="B78" s="326">
        <v>30.499000000000002</v>
      </c>
      <c r="C78" s="327">
        <v>67.04100000000001</v>
      </c>
      <c r="D78" s="328">
        <v>0.165</v>
      </c>
      <c r="E78" s="327">
        <v>54.905</v>
      </c>
      <c r="F78" s="328">
        <f>SUM(B78:E78)</f>
        <v>152.61</v>
      </c>
      <c r="G78" s="329">
        <f>F78/$F$9</f>
        <v>0.002743301605635861</v>
      </c>
      <c r="H78" s="326">
        <v>4.969999999999999</v>
      </c>
      <c r="I78" s="327">
        <v>109.257</v>
      </c>
      <c r="J78" s="328">
        <v>0.18</v>
      </c>
      <c r="K78" s="327">
        <v>13.514</v>
      </c>
      <c r="L78" s="328">
        <f>SUM(H78:K78)</f>
        <v>127.921</v>
      </c>
      <c r="M78" s="350">
        <f t="shared" si="26"/>
        <v>0.19300193087921458</v>
      </c>
      <c r="N78" s="351">
        <v>392.76</v>
      </c>
      <c r="O78" s="327">
        <v>1209.942</v>
      </c>
      <c r="P78" s="328">
        <v>183.994</v>
      </c>
      <c r="Q78" s="327">
        <v>315.725</v>
      </c>
      <c r="R78" s="328">
        <f>SUM(N78:Q78)</f>
        <v>2102.421</v>
      </c>
      <c r="S78" s="352">
        <f>R78/$R$9</f>
        <v>0.0037826990911920162</v>
      </c>
      <c r="T78" s="326">
        <v>57.709</v>
      </c>
      <c r="U78" s="327">
        <v>293.971</v>
      </c>
      <c r="V78" s="328">
        <v>24.677</v>
      </c>
      <c r="W78" s="327">
        <v>707.819</v>
      </c>
      <c r="X78" s="328">
        <f>SUM(T78:W78)</f>
        <v>1084.176</v>
      </c>
      <c r="Y78" s="331">
        <f>IF(ISERROR(R78/X78-1),"         /0",IF(R78/X78&gt;5,"  *  ",(R78/X78-1)))</f>
        <v>0.9391879178288396</v>
      </c>
    </row>
    <row r="79" spans="1:25" s="145" customFormat="1" ht="19.5" customHeight="1">
      <c r="A79" s="152" t="s">
        <v>52</v>
      </c>
      <c r="B79" s="149">
        <f>SUM(B80:B83)</f>
        <v>69.745</v>
      </c>
      <c r="C79" s="148">
        <f>SUM(C80:C83)</f>
        <v>33.49</v>
      </c>
      <c r="D79" s="147">
        <f>SUM(D80:D83)</f>
        <v>30.666</v>
      </c>
      <c r="E79" s="148">
        <f>SUM(E80:E83)</f>
        <v>6.057</v>
      </c>
      <c r="F79" s="147">
        <f>SUM(B79:E79)</f>
        <v>139.958</v>
      </c>
      <c r="G79" s="150">
        <f>F79/$F$9</f>
        <v>0.0025158705597377877</v>
      </c>
      <c r="H79" s="149">
        <f>SUM(H80:H83)</f>
        <v>235.607</v>
      </c>
      <c r="I79" s="148">
        <f>SUM(I80:I83)</f>
        <v>21.906</v>
      </c>
      <c r="J79" s="147">
        <f>SUM(J80:J83)</f>
        <v>0.068</v>
      </c>
      <c r="K79" s="148">
        <f>SUM(K80:K83)</f>
        <v>0.126</v>
      </c>
      <c r="L79" s="147">
        <f>SUM(H79:K79)</f>
        <v>257.70699999999994</v>
      </c>
      <c r="M79" s="243">
        <f t="shared" si="26"/>
        <v>-0.4569103671999595</v>
      </c>
      <c r="N79" s="245">
        <f>SUM(N80:N83)</f>
        <v>1305.9570000000003</v>
      </c>
      <c r="O79" s="148">
        <f>SUM(O80:O83)</f>
        <v>335.31700000000006</v>
      </c>
      <c r="P79" s="147">
        <f>SUM(P80:P83)</f>
        <v>531.2239999999999</v>
      </c>
      <c r="Q79" s="148">
        <f>SUM(Q80:Q83)</f>
        <v>211.09900000000002</v>
      </c>
      <c r="R79" s="147">
        <f>SUM(N79:Q79)</f>
        <v>2383.5970000000007</v>
      </c>
      <c r="S79" s="257">
        <f>R79/$R$9</f>
        <v>0.004288594056883954</v>
      </c>
      <c r="T79" s="149">
        <f>SUM(T80:T83)</f>
        <v>3190.813</v>
      </c>
      <c r="U79" s="148">
        <f>SUM(U80:U83)</f>
        <v>619.667</v>
      </c>
      <c r="V79" s="147">
        <f>SUM(V80:V83)</f>
        <v>88.53999999999999</v>
      </c>
      <c r="W79" s="148">
        <f>SUM(W80:W83)</f>
        <v>138.26</v>
      </c>
      <c r="X79" s="147">
        <f>SUM(T79:W79)</f>
        <v>4037.2799999999997</v>
      </c>
      <c r="Y79" s="146">
        <f>IF(ISERROR(R79/X79-1),"         /0",IF(R79/X79&gt;5,"  *  ",(R79/X79-1)))</f>
        <v>-0.40960324773114554</v>
      </c>
    </row>
    <row r="80" spans="1:25" ht="19.5" customHeight="1">
      <c r="A80" s="311" t="s">
        <v>172</v>
      </c>
      <c r="B80" s="312">
        <v>17.088</v>
      </c>
      <c r="C80" s="313">
        <v>31.018000000000004</v>
      </c>
      <c r="D80" s="314">
        <v>0</v>
      </c>
      <c r="E80" s="313">
        <v>0</v>
      </c>
      <c r="F80" s="314">
        <f>SUM(B80:E80)</f>
        <v>48.10600000000001</v>
      </c>
      <c r="G80" s="315">
        <f>F80/$F$9</f>
        <v>0.0008647484898808645</v>
      </c>
      <c r="H80" s="312">
        <v>82.924</v>
      </c>
      <c r="I80" s="313">
        <v>9.547</v>
      </c>
      <c r="J80" s="314"/>
      <c r="K80" s="313"/>
      <c r="L80" s="314">
        <f>SUM(H80:K80)</f>
        <v>92.471</v>
      </c>
      <c r="M80" s="344">
        <f t="shared" si="26"/>
        <v>-0.47977203663851364</v>
      </c>
      <c r="N80" s="345">
        <v>155.746</v>
      </c>
      <c r="O80" s="313">
        <v>254.639</v>
      </c>
      <c r="P80" s="314"/>
      <c r="Q80" s="313"/>
      <c r="R80" s="314">
        <f>SUM(N80:Q80)</f>
        <v>410.385</v>
      </c>
      <c r="S80" s="346">
        <f>R80/$R$9</f>
        <v>0.000738369226020305</v>
      </c>
      <c r="T80" s="312">
        <v>903.067</v>
      </c>
      <c r="U80" s="313">
        <v>190.113</v>
      </c>
      <c r="V80" s="314"/>
      <c r="W80" s="313"/>
      <c r="X80" s="314">
        <f>SUM(T80:W80)</f>
        <v>1093.18</v>
      </c>
      <c r="Y80" s="317">
        <f>IF(ISERROR(R80/X80-1),"         /0",IF(R80/X80&gt;5,"  *  ",(R80/X80-1)))</f>
        <v>-0.6245952176219836</v>
      </c>
    </row>
    <row r="81" spans="1:25" ht="19.5" customHeight="1">
      <c r="A81" s="468" t="s">
        <v>156</v>
      </c>
      <c r="B81" s="469">
        <v>45.551</v>
      </c>
      <c r="C81" s="470">
        <v>2.472</v>
      </c>
      <c r="D81" s="471">
        <v>0</v>
      </c>
      <c r="E81" s="470">
        <v>0</v>
      </c>
      <c r="F81" s="471">
        <f>SUM(B81:E81)</f>
        <v>48.023</v>
      </c>
      <c r="G81" s="474">
        <f>F81/$F$9</f>
        <v>0.0008632564904491903</v>
      </c>
      <c r="H81" s="469">
        <v>51.778</v>
      </c>
      <c r="I81" s="470">
        <v>0.043</v>
      </c>
      <c r="J81" s="471">
        <v>0</v>
      </c>
      <c r="K81" s="470">
        <v>0</v>
      </c>
      <c r="L81" s="471">
        <f>SUM(H81:K81)</f>
        <v>51.821</v>
      </c>
      <c r="M81" s="723">
        <f>IF(ISERROR(F81/L81-1),"         /0",(F81/L81-1))</f>
        <v>-0.0732907508539008</v>
      </c>
      <c r="N81" s="724">
        <v>418.24500000000006</v>
      </c>
      <c r="O81" s="470">
        <v>18.597999999999995</v>
      </c>
      <c r="P81" s="471">
        <v>0</v>
      </c>
      <c r="Q81" s="470">
        <v>0</v>
      </c>
      <c r="R81" s="471">
        <f>SUM(N81:Q81)</f>
        <v>436.8430000000001</v>
      </c>
      <c r="S81" s="725">
        <f>R81/$R$9</f>
        <v>0.0007859727519338868</v>
      </c>
      <c r="T81" s="469">
        <v>514.7479999999999</v>
      </c>
      <c r="U81" s="470">
        <v>10.491</v>
      </c>
      <c r="V81" s="471">
        <v>0</v>
      </c>
      <c r="W81" s="470">
        <v>0</v>
      </c>
      <c r="X81" s="471">
        <f>SUM(T81:W81)</f>
        <v>525.2389999999999</v>
      </c>
      <c r="Y81" s="476">
        <f>IF(ISERROR(R81/X81-1),"         /0",IF(R81/X81&gt;5,"  *  ",(R81/X81-1)))</f>
        <v>-0.16829671825587944</v>
      </c>
    </row>
    <row r="82" spans="1:25" ht="19.5" customHeight="1">
      <c r="A82" s="318" t="s">
        <v>207</v>
      </c>
      <c r="B82" s="319">
        <v>0</v>
      </c>
      <c r="C82" s="320">
        <v>0</v>
      </c>
      <c r="D82" s="321">
        <v>30.277</v>
      </c>
      <c r="E82" s="320">
        <v>5.439</v>
      </c>
      <c r="F82" s="321">
        <f>SUM(B82:E82)</f>
        <v>35.716</v>
      </c>
      <c r="G82" s="322">
        <f>F82/$F$9</f>
        <v>0.0006420271289357866</v>
      </c>
      <c r="H82" s="319">
        <v>3.15</v>
      </c>
      <c r="I82" s="320">
        <v>4.084</v>
      </c>
      <c r="J82" s="321"/>
      <c r="K82" s="320"/>
      <c r="L82" s="321">
        <f>SUM(H82:K82)</f>
        <v>7.234</v>
      </c>
      <c r="M82" s="347">
        <f t="shared" si="26"/>
        <v>3.937240807298867</v>
      </c>
      <c r="N82" s="348">
        <v>104.544</v>
      </c>
      <c r="O82" s="320">
        <v>33.189</v>
      </c>
      <c r="P82" s="321">
        <v>462.058</v>
      </c>
      <c r="Q82" s="320">
        <v>100.602</v>
      </c>
      <c r="R82" s="321">
        <f>SUM(N82:Q82)</f>
        <v>700.3929999999999</v>
      </c>
      <c r="S82" s="349">
        <f>R82/$R$9</f>
        <v>0.0012601548236900457</v>
      </c>
      <c r="T82" s="319">
        <v>99.136</v>
      </c>
      <c r="U82" s="320">
        <v>174.141</v>
      </c>
      <c r="V82" s="321"/>
      <c r="W82" s="320"/>
      <c r="X82" s="321">
        <f>SUM(T82:W82)</f>
        <v>273.277</v>
      </c>
      <c r="Y82" s="324">
        <f>IF(ISERROR(R82/X82-1),"         /0",IF(R82/X82&gt;5,"  *  ",(R82/X82-1)))</f>
        <v>1.5629416306531465</v>
      </c>
    </row>
    <row r="83" spans="1:25" ht="19.5" customHeight="1" thickBot="1">
      <c r="A83" s="325" t="s">
        <v>170</v>
      </c>
      <c r="B83" s="326">
        <v>7.106</v>
      </c>
      <c r="C83" s="327">
        <v>0</v>
      </c>
      <c r="D83" s="328">
        <v>0.38899999999999996</v>
      </c>
      <c r="E83" s="327">
        <v>0.618</v>
      </c>
      <c r="F83" s="328">
        <f>SUM(B83:E83)</f>
        <v>8.113</v>
      </c>
      <c r="G83" s="329">
        <f>F83/$F$9</f>
        <v>0.00014583845047194636</v>
      </c>
      <c r="H83" s="326">
        <v>97.755</v>
      </c>
      <c r="I83" s="327">
        <v>8.232</v>
      </c>
      <c r="J83" s="328">
        <v>0.068</v>
      </c>
      <c r="K83" s="327">
        <v>0.126</v>
      </c>
      <c r="L83" s="328">
        <f>SUM(H83:K83)</f>
        <v>106.181</v>
      </c>
      <c r="M83" s="350">
        <f t="shared" si="26"/>
        <v>-0.9235927331631836</v>
      </c>
      <c r="N83" s="351">
        <v>627.4220000000001</v>
      </c>
      <c r="O83" s="327">
        <v>28.891000000000002</v>
      </c>
      <c r="P83" s="328">
        <v>69.166</v>
      </c>
      <c r="Q83" s="327">
        <v>110.49700000000001</v>
      </c>
      <c r="R83" s="328">
        <f>SUM(N83:Q83)</f>
        <v>835.9760000000001</v>
      </c>
      <c r="S83" s="352">
        <f>R83/$R$9</f>
        <v>0.0015040972552397152</v>
      </c>
      <c r="T83" s="326">
        <v>1673.8620000000003</v>
      </c>
      <c r="U83" s="327">
        <v>244.922</v>
      </c>
      <c r="V83" s="328">
        <v>88.53999999999999</v>
      </c>
      <c r="W83" s="327">
        <v>138.26</v>
      </c>
      <c r="X83" s="328">
        <f>SUM(T83:W83)</f>
        <v>2145.5840000000003</v>
      </c>
      <c r="Y83" s="331">
        <f>IF(ISERROR(R83/X83-1),"         /0",IF(R83/X83&gt;5,"  *  ",(R83/X83-1)))</f>
        <v>-0.6103736791474955</v>
      </c>
    </row>
    <row r="84" spans="1:25" s="192" customFormat="1" ht="19.5" customHeight="1" thickBot="1">
      <c r="A84" s="198" t="s">
        <v>51</v>
      </c>
      <c r="B84" s="196">
        <v>56.83</v>
      </c>
      <c r="C84" s="195">
        <v>0.815</v>
      </c>
      <c r="D84" s="194">
        <v>0</v>
      </c>
      <c r="E84" s="195">
        <v>0</v>
      </c>
      <c r="F84" s="194">
        <f>SUM(B84:E84)</f>
        <v>57.644999999999996</v>
      </c>
      <c r="G84" s="197">
        <f>F84/$F$9</f>
        <v>0.0010362205691427768</v>
      </c>
      <c r="H84" s="196">
        <v>71.78399999999999</v>
      </c>
      <c r="I84" s="195">
        <v>0.04</v>
      </c>
      <c r="J84" s="194">
        <v>0</v>
      </c>
      <c r="K84" s="195">
        <v>0</v>
      </c>
      <c r="L84" s="194">
        <f>SUM(H84:K84)</f>
        <v>71.824</v>
      </c>
      <c r="M84" s="244">
        <f t="shared" si="26"/>
        <v>-0.19741312096235242</v>
      </c>
      <c r="N84" s="246">
        <v>505.96500000000003</v>
      </c>
      <c r="O84" s="195">
        <v>9.901</v>
      </c>
      <c r="P84" s="194">
        <v>0.145</v>
      </c>
      <c r="Q84" s="195">
        <v>0.06</v>
      </c>
      <c r="R84" s="194">
        <f>SUM(N84:Q84)</f>
        <v>516.0709999999999</v>
      </c>
      <c r="S84" s="258">
        <f>R84/$R$9</f>
        <v>0.0009285206448615928</v>
      </c>
      <c r="T84" s="196">
        <v>921.568</v>
      </c>
      <c r="U84" s="195">
        <v>0.44100000000000006</v>
      </c>
      <c r="V84" s="194">
        <v>0.52</v>
      </c>
      <c r="W84" s="195">
        <v>0.09</v>
      </c>
      <c r="X84" s="194">
        <f>SUM(T84:W84)</f>
        <v>922.619</v>
      </c>
      <c r="Y84" s="193">
        <f>IF(ISERROR(R84/X84-1),"         /0",IF(R84/X84&gt;5,"  *  ",(R84/X84-1)))</f>
        <v>-0.44064559693654703</v>
      </c>
    </row>
    <row r="85" ht="9" customHeight="1" thickTop="1">
      <c r="A85" s="105"/>
    </row>
    <row r="86" ht="12.75">
      <c r="A86" s="105" t="s">
        <v>50</v>
      </c>
    </row>
    <row r="87" ht="12.75">
      <c r="A87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5:Y65536 M85:M65536 Y3 M3">
    <cfRule type="cellIs" priority="4" dxfId="96" operator="lessThan" stopIfTrue="1">
      <formula>0</formula>
    </cfRule>
  </conditionalFormatting>
  <conditionalFormatting sqref="Y9:Y84 M9:M84">
    <cfRule type="cellIs" priority="5" dxfId="96" operator="lessThan" stopIfTrue="1">
      <formula>0</formula>
    </cfRule>
    <cfRule type="cellIs" priority="6" dxfId="98" operator="greaterThanOrEqual" stopIfTrue="1">
      <formula>0</formula>
    </cfRule>
  </conditionalFormatting>
  <conditionalFormatting sqref="M5 Y5 Y7:Y8 M7:M8">
    <cfRule type="cellIs" priority="2" dxfId="96" operator="lessThan" stopIfTrue="1">
      <formula>0</formula>
    </cfRule>
  </conditionalFormatting>
  <conditionalFormatting sqref="M6 Y6">
    <cfRule type="cellIs" priority="1" dxfId="96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28125" style="112" customWidth="1"/>
    <col min="2" max="2" width="39.421875" style="112" customWidth="1"/>
    <col min="3" max="3" width="12.28125" style="112" customWidth="1"/>
    <col min="4" max="4" width="12.28125" style="112" bestFit="1" customWidth="1"/>
    <col min="5" max="5" width="9.140625" style="112" bestFit="1" customWidth="1"/>
    <col min="6" max="6" width="11.28125" style="112" bestFit="1" customWidth="1"/>
    <col min="7" max="7" width="11.7109375" style="112" customWidth="1"/>
    <col min="8" max="8" width="10.28125" style="112" customWidth="1"/>
    <col min="9" max="10" width="12.7109375" style="112" bestFit="1" customWidth="1"/>
    <col min="11" max="11" width="9.7109375" style="112" bestFit="1" customWidth="1"/>
    <col min="12" max="12" width="10.7109375" style="112" bestFit="1" customWidth="1"/>
    <col min="13" max="13" width="12.7109375" style="112" bestFit="1" customWidth="1"/>
    <col min="14" max="14" width="9.28125" style="112" customWidth="1"/>
    <col min="15" max="16" width="13.00390625" style="112" bestFit="1" customWidth="1"/>
    <col min="17" max="18" width="10.7109375" style="112" bestFit="1" customWidth="1"/>
    <col min="19" max="19" width="13.00390625" style="112" bestFit="1" customWidth="1"/>
    <col min="20" max="20" width="10.71093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09" t="s">
        <v>118</v>
      </c>
      <c r="B1" s="310"/>
      <c r="C1" s="310"/>
      <c r="D1" s="310"/>
      <c r="E1" s="310"/>
      <c r="Y1" s="679" t="s">
        <v>26</v>
      </c>
      <c r="Z1" s="680"/>
    </row>
    <row r="2" ht="9.75" customHeight="1" thickBot="1"/>
    <row r="3" spans="1:26" ht="24.75" customHeight="1" thickTop="1">
      <c r="A3" s="593" t="s">
        <v>115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5"/>
    </row>
    <row r="4" spans="1:26" ht="21" customHeight="1" thickBot="1">
      <c r="A4" s="605" t="s">
        <v>42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7"/>
    </row>
    <row r="5" spans="1:26" s="131" customFormat="1" ht="19.5" customHeight="1" thickBot="1" thickTop="1">
      <c r="A5" s="672" t="s">
        <v>116</v>
      </c>
      <c r="B5" s="672" t="s">
        <v>117</v>
      </c>
      <c r="C5" s="582" t="s">
        <v>34</v>
      </c>
      <c r="D5" s="583"/>
      <c r="E5" s="583"/>
      <c r="F5" s="583"/>
      <c r="G5" s="583"/>
      <c r="H5" s="583"/>
      <c r="I5" s="583"/>
      <c r="J5" s="583"/>
      <c r="K5" s="584"/>
      <c r="L5" s="584"/>
      <c r="M5" s="584"/>
      <c r="N5" s="585"/>
      <c r="O5" s="586" t="s">
        <v>33</v>
      </c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5"/>
    </row>
    <row r="6" spans="1:26" s="130" customFormat="1" ht="26.25" customHeight="1" thickBot="1">
      <c r="A6" s="673"/>
      <c r="B6" s="673"/>
      <c r="C6" s="681" t="s">
        <v>152</v>
      </c>
      <c r="D6" s="677"/>
      <c r="E6" s="677"/>
      <c r="F6" s="677"/>
      <c r="G6" s="678"/>
      <c r="H6" s="579" t="s">
        <v>32</v>
      </c>
      <c r="I6" s="681" t="s">
        <v>153</v>
      </c>
      <c r="J6" s="677"/>
      <c r="K6" s="677"/>
      <c r="L6" s="677"/>
      <c r="M6" s="678"/>
      <c r="N6" s="579" t="s">
        <v>31</v>
      </c>
      <c r="O6" s="676" t="s">
        <v>154</v>
      </c>
      <c r="P6" s="677"/>
      <c r="Q6" s="677"/>
      <c r="R6" s="677"/>
      <c r="S6" s="678"/>
      <c r="T6" s="579" t="s">
        <v>32</v>
      </c>
      <c r="U6" s="676" t="s">
        <v>155</v>
      </c>
      <c r="V6" s="677"/>
      <c r="W6" s="677"/>
      <c r="X6" s="677"/>
      <c r="Y6" s="678"/>
      <c r="Z6" s="579" t="s">
        <v>31</v>
      </c>
    </row>
    <row r="7" spans="1:26" s="125" customFormat="1" ht="26.25" customHeight="1">
      <c r="A7" s="674"/>
      <c r="B7" s="674"/>
      <c r="C7" s="602" t="s">
        <v>20</v>
      </c>
      <c r="D7" s="603"/>
      <c r="E7" s="600" t="s">
        <v>19</v>
      </c>
      <c r="F7" s="601"/>
      <c r="G7" s="587" t="s">
        <v>15</v>
      </c>
      <c r="H7" s="580"/>
      <c r="I7" s="602" t="s">
        <v>20</v>
      </c>
      <c r="J7" s="603"/>
      <c r="K7" s="600" t="s">
        <v>19</v>
      </c>
      <c r="L7" s="601"/>
      <c r="M7" s="587" t="s">
        <v>15</v>
      </c>
      <c r="N7" s="580"/>
      <c r="O7" s="603" t="s">
        <v>20</v>
      </c>
      <c r="P7" s="603"/>
      <c r="Q7" s="608" t="s">
        <v>19</v>
      </c>
      <c r="R7" s="603"/>
      <c r="S7" s="587" t="s">
        <v>15</v>
      </c>
      <c r="T7" s="580"/>
      <c r="U7" s="609" t="s">
        <v>20</v>
      </c>
      <c r="V7" s="601"/>
      <c r="W7" s="600" t="s">
        <v>19</v>
      </c>
      <c r="X7" s="604"/>
      <c r="Y7" s="587" t="s">
        <v>15</v>
      </c>
      <c r="Z7" s="580"/>
    </row>
    <row r="8" spans="1:26" s="125" customFormat="1" ht="30" thickBot="1">
      <c r="A8" s="675"/>
      <c r="B8" s="675"/>
      <c r="C8" s="128" t="s">
        <v>17</v>
      </c>
      <c r="D8" s="126" t="s">
        <v>16</v>
      </c>
      <c r="E8" s="127" t="s">
        <v>17</v>
      </c>
      <c r="F8" s="126" t="s">
        <v>16</v>
      </c>
      <c r="G8" s="588"/>
      <c r="H8" s="581"/>
      <c r="I8" s="128" t="s">
        <v>17</v>
      </c>
      <c r="J8" s="126" t="s">
        <v>16</v>
      </c>
      <c r="K8" s="127" t="s">
        <v>17</v>
      </c>
      <c r="L8" s="126" t="s">
        <v>16</v>
      </c>
      <c r="M8" s="588"/>
      <c r="N8" s="581"/>
      <c r="O8" s="129" t="s">
        <v>17</v>
      </c>
      <c r="P8" s="126" t="s">
        <v>16</v>
      </c>
      <c r="Q8" s="127" t="s">
        <v>17</v>
      </c>
      <c r="R8" s="126" t="s">
        <v>16</v>
      </c>
      <c r="S8" s="588"/>
      <c r="T8" s="581"/>
      <c r="U8" s="128" t="s">
        <v>17</v>
      </c>
      <c r="V8" s="126" t="s">
        <v>16</v>
      </c>
      <c r="W8" s="127" t="s">
        <v>17</v>
      </c>
      <c r="X8" s="126" t="s">
        <v>16</v>
      </c>
      <c r="Y8" s="588"/>
      <c r="Z8" s="581"/>
    </row>
    <row r="9" spans="1:26" s="114" customFormat="1" ht="18" customHeight="1" thickBot="1" thickTop="1">
      <c r="A9" s="124" t="s">
        <v>22</v>
      </c>
      <c r="B9" s="218"/>
      <c r="C9" s="123">
        <f>SUM(C10:C66)</f>
        <v>1967925</v>
      </c>
      <c r="D9" s="117">
        <f>SUM(D10:D66)</f>
        <v>1967925</v>
      </c>
      <c r="E9" s="118">
        <f>SUM(E10:E66)</f>
        <v>71460</v>
      </c>
      <c r="F9" s="117">
        <f>SUM(F10:F66)</f>
        <v>71460</v>
      </c>
      <c r="G9" s="116">
        <f>SUM(C9:F9)</f>
        <v>4078770</v>
      </c>
      <c r="H9" s="120">
        <f aca="true" t="shared" si="0" ref="H9:H23">G9/$G$9</f>
        <v>1</v>
      </c>
      <c r="I9" s="119">
        <f>SUM(I10:I66)</f>
        <v>1938202</v>
      </c>
      <c r="J9" s="117">
        <f>SUM(J10:J66)</f>
        <v>1938202</v>
      </c>
      <c r="K9" s="118">
        <f>SUM(K10:K66)</f>
        <v>74254</v>
      </c>
      <c r="L9" s="117">
        <f>SUM(L10:L66)</f>
        <v>74254</v>
      </c>
      <c r="M9" s="116">
        <f aca="true" t="shared" si="1" ref="M9:M23">SUM(I9:L9)</f>
        <v>4024912</v>
      </c>
      <c r="N9" s="122">
        <f aca="true" t="shared" si="2" ref="N9:N23">IF(ISERROR(G9/M9-1),"         /0",(G9/M9-1))</f>
        <v>0.013381162122302337</v>
      </c>
      <c r="O9" s="121">
        <f>SUM(O10:O66)</f>
        <v>21119655</v>
      </c>
      <c r="P9" s="117">
        <f>SUM(P10:P66)</f>
        <v>21119655</v>
      </c>
      <c r="Q9" s="118">
        <f>SUM(Q10:Q66)</f>
        <v>712299</v>
      </c>
      <c r="R9" s="117">
        <f>SUM(R10:R66)</f>
        <v>712299</v>
      </c>
      <c r="S9" s="116">
        <f aca="true" t="shared" si="3" ref="S9:S23">SUM(O9:R9)</f>
        <v>43663908</v>
      </c>
      <c r="T9" s="120">
        <f aca="true" t="shared" si="4" ref="T9:T23">S9/$S$9</f>
        <v>1</v>
      </c>
      <c r="U9" s="119">
        <f>SUM(U10:U66)</f>
        <v>20271953</v>
      </c>
      <c r="V9" s="117">
        <f>SUM(V10:V66)</f>
        <v>20271953</v>
      </c>
      <c r="W9" s="118">
        <f>SUM(W10:W66)</f>
        <v>726013</v>
      </c>
      <c r="X9" s="117">
        <f>SUM(X10:X66)</f>
        <v>726013</v>
      </c>
      <c r="Y9" s="116">
        <f aca="true" t="shared" si="5" ref="Y9:Y23">SUM(U9:X9)</f>
        <v>41995932</v>
      </c>
      <c r="Z9" s="115">
        <f>IF(ISERROR(S9/Y9-1),"         /0",(S9/Y9-1))</f>
        <v>0.03971756121521475</v>
      </c>
    </row>
    <row r="10" spans="1:26" ht="21" customHeight="1" thickTop="1">
      <c r="A10" s="361" t="s">
        <v>393</v>
      </c>
      <c r="B10" s="362" t="s">
        <v>394</v>
      </c>
      <c r="C10" s="363">
        <v>723291</v>
      </c>
      <c r="D10" s="364">
        <v>712130</v>
      </c>
      <c r="E10" s="365">
        <v>15957</v>
      </c>
      <c r="F10" s="364">
        <v>14853</v>
      </c>
      <c r="G10" s="366">
        <f aca="true" t="shared" si="6" ref="G10:G66">SUM(C10:F10)</f>
        <v>1466231</v>
      </c>
      <c r="H10" s="367">
        <f t="shared" si="0"/>
        <v>0.35947871539704374</v>
      </c>
      <c r="I10" s="368">
        <v>701515</v>
      </c>
      <c r="J10" s="364">
        <v>698782</v>
      </c>
      <c r="K10" s="365">
        <v>13823</v>
      </c>
      <c r="L10" s="364">
        <v>14522</v>
      </c>
      <c r="M10" s="366">
        <f t="shared" si="1"/>
        <v>1428642</v>
      </c>
      <c r="N10" s="369">
        <f t="shared" si="2"/>
        <v>0.026311000236588278</v>
      </c>
      <c r="O10" s="363">
        <v>7599969</v>
      </c>
      <c r="P10" s="364">
        <v>7746821</v>
      </c>
      <c r="Q10" s="365">
        <v>132226</v>
      </c>
      <c r="R10" s="364">
        <v>130300</v>
      </c>
      <c r="S10" s="366">
        <f t="shared" si="3"/>
        <v>15609316</v>
      </c>
      <c r="T10" s="367">
        <f t="shared" si="4"/>
        <v>0.35748783640713055</v>
      </c>
      <c r="U10" s="368">
        <v>7394437</v>
      </c>
      <c r="V10" s="364">
        <v>7533994</v>
      </c>
      <c r="W10" s="365">
        <v>145825</v>
      </c>
      <c r="X10" s="364">
        <v>146765</v>
      </c>
      <c r="Y10" s="366">
        <f t="shared" si="5"/>
        <v>15221021</v>
      </c>
      <c r="Z10" s="370">
        <f>IF(ISERROR(S10/Y10-1),"         /0",IF(S10/Y10&gt;5,"  *  ",(S10/Y10-1)))</f>
        <v>0.02551044374749889</v>
      </c>
    </row>
    <row r="11" spans="1:26" ht="21" customHeight="1">
      <c r="A11" s="371" t="s">
        <v>395</v>
      </c>
      <c r="B11" s="372" t="s">
        <v>396</v>
      </c>
      <c r="C11" s="373">
        <v>243061</v>
      </c>
      <c r="D11" s="374">
        <v>245779</v>
      </c>
      <c r="E11" s="375">
        <v>2783</v>
      </c>
      <c r="F11" s="374">
        <v>2930</v>
      </c>
      <c r="G11" s="376">
        <f t="shared" si="6"/>
        <v>494553</v>
      </c>
      <c r="H11" s="377">
        <f t="shared" si="0"/>
        <v>0.12125052405504601</v>
      </c>
      <c r="I11" s="378">
        <v>238481</v>
      </c>
      <c r="J11" s="374">
        <v>236494</v>
      </c>
      <c r="K11" s="375">
        <v>3807</v>
      </c>
      <c r="L11" s="374">
        <v>3566</v>
      </c>
      <c r="M11" s="376">
        <f t="shared" si="1"/>
        <v>482348</v>
      </c>
      <c r="N11" s="379">
        <f t="shared" si="2"/>
        <v>0.02530330798510616</v>
      </c>
      <c r="O11" s="373">
        <v>2588326</v>
      </c>
      <c r="P11" s="374">
        <v>2589764</v>
      </c>
      <c r="Q11" s="375">
        <v>24869</v>
      </c>
      <c r="R11" s="374">
        <v>26369</v>
      </c>
      <c r="S11" s="376">
        <f t="shared" si="3"/>
        <v>5229328</v>
      </c>
      <c r="T11" s="377">
        <f t="shared" si="4"/>
        <v>0.11976316916021351</v>
      </c>
      <c r="U11" s="378">
        <v>2360972</v>
      </c>
      <c r="V11" s="374">
        <v>2356034</v>
      </c>
      <c r="W11" s="375">
        <v>20711</v>
      </c>
      <c r="X11" s="374">
        <v>21743</v>
      </c>
      <c r="Y11" s="376">
        <f t="shared" si="5"/>
        <v>4759460</v>
      </c>
      <c r="Z11" s="380">
        <f>IF(ISERROR(S11/Y11-1),"         /0",IF(S11/Y11&gt;5,"  *  ",(S11/Y11-1)))</f>
        <v>0.09872296436990746</v>
      </c>
    </row>
    <row r="12" spans="1:26" ht="21" customHeight="1">
      <c r="A12" s="371" t="s">
        <v>397</v>
      </c>
      <c r="B12" s="372" t="s">
        <v>398</v>
      </c>
      <c r="C12" s="373">
        <v>180310</v>
      </c>
      <c r="D12" s="374">
        <v>182609</v>
      </c>
      <c r="E12" s="375">
        <v>3883</v>
      </c>
      <c r="F12" s="374">
        <v>3920</v>
      </c>
      <c r="G12" s="376">
        <f t="shared" si="6"/>
        <v>370722</v>
      </c>
      <c r="H12" s="377">
        <f t="shared" si="0"/>
        <v>0.09089063614766216</v>
      </c>
      <c r="I12" s="378">
        <v>174155</v>
      </c>
      <c r="J12" s="374">
        <v>176408</v>
      </c>
      <c r="K12" s="375">
        <v>4356</v>
      </c>
      <c r="L12" s="374">
        <v>4274</v>
      </c>
      <c r="M12" s="376">
        <f t="shared" si="1"/>
        <v>359193</v>
      </c>
      <c r="N12" s="379">
        <f t="shared" si="2"/>
        <v>0.03209695066440599</v>
      </c>
      <c r="O12" s="373">
        <v>1954635</v>
      </c>
      <c r="P12" s="374">
        <v>1935578</v>
      </c>
      <c r="Q12" s="375">
        <v>42881</v>
      </c>
      <c r="R12" s="374">
        <v>45498</v>
      </c>
      <c r="S12" s="376">
        <f t="shared" si="3"/>
        <v>3978592</v>
      </c>
      <c r="T12" s="377">
        <f t="shared" si="4"/>
        <v>0.09111855035971586</v>
      </c>
      <c r="U12" s="378">
        <v>1796818</v>
      </c>
      <c r="V12" s="374">
        <v>1781203</v>
      </c>
      <c r="W12" s="375">
        <v>43471</v>
      </c>
      <c r="X12" s="374">
        <v>43111</v>
      </c>
      <c r="Y12" s="376">
        <f t="shared" si="5"/>
        <v>3664603</v>
      </c>
      <c r="Z12" s="380">
        <f>IF(ISERROR(S12/Y12-1),"         /0",IF(S12/Y12&gt;5,"  *  ",(S12/Y12-1)))</f>
        <v>0.08568158679125681</v>
      </c>
    </row>
    <row r="13" spans="1:26" ht="21" customHeight="1">
      <c r="A13" s="371" t="s">
        <v>399</v>
      </c>
      <c r="B13" s="372" t="s">
        <v>400</v>
      </c>
      <c r="C13" s="373">
        <v>150996</v>
      </c>
      <c r="D13" s="374">
        <v>154266</v>
      </c>
      <c r="E13" s="375">
        <v>1664</v>
      </c>
      <c r="F13" s="374">
        <v>1933</v>
      </c>
      <c r="G13" s="376">
        <f t="shared" si="6"/>
        <v>308859</v>
      </c>
      <c r="H13" s="377">
        <f t="shared" si="0"/>
        <v>0.07572356372141602</v>
      </c>
      <c r="I13" s="378">
        <v>147558</v>
      </c>
      <c r="J13" s="374">
        <v>148929</v>
      </c>
      <c r="K13" s="375">
        <v>197</v>
      </c>
      <c r="L13" s="374">
        <v>222</v>
      </c>
      <c r="M13" s="376">
        <f t="shared" si="1"/>
        <v>296906</v>
      </c>
      <c r="N13" s="379">
        <f t="shared" si="2"/>
        <v>0.040258533003711516</v>
      </c>
      <c r="O13" s="373">
        <v>1642407</v>
      </c>
      <c r="P13" s="374">
        <v>1638201</v>
      </c>
      <c r="Q13" s="375">
        <v>6800</v>
      </c>
      <c r="R13" s="374">
        <v>6553</v>
      </c>
      <c r="S13" s="376">
        <f t="shared" si="3"/>
        <v>3293961</v>
      </c>
      <c r="T13" s="377">
        <f t="shared" si="4"/>
        <v>0.07543898727525718</v>
      </c>
      <c r="U13" s="378">
        <v>1480099</v>
      </c>
      <c r="V13" s="374">
        <v>1480712</v>
      </c>
      <c r="W13" s="375">
        <v>3638</v>
      </c>
      <c r="X13" s="374">
        <v>3149</v>
      </c>
      <c r="Y13" s="376">
        <f t="shared" si="5"/>
        <v>2967598</v>
      </c>
      <c r="Z13" s="380">
        <f>IF(ISERROR(S13/Y13-1),"         /0",IF(S13/Y13&gt;5,"  *  ",(S13/Y13-1)))</f>
        <v>0.10997547511489092</v>
      </c>
    </row>
    <row r="14" spans="1:26" ht="21" customHeight="1">
      <c r="A14" s="371" t="s">
        <v>401</v>
      </c>
      <c r="B14" s="372" t="s">
        <v>402</v>
      </c>
      <c r="C14" s="373">
        <v>107005</v>
      </c>
      <c r="D14" s="374">
        <v>110337</v>
      </c>
      <c r="E14" s="375">
        <v>1735</v>
      </c>
      <c r="F14" s="374">
        <v>1964</v>
      </c>
      <c r="G14" s="376">
        <f aca="true" t="shared" si="7" ref="G14:G19">SUM(C14:F14)</f>
        <v>221041</v>
      </c>
      <c r="H14" s="377">
        <f aca="true" t="shared" si="8" ref="H14:H19">G14/$G$9</f>
        <v>0.054193053297930505</v>
      </c>
      <c r="I14" s="378">
        <v>107314</v>
      </c>
      <c r="J14" s="374">
        <v>108045</v>
      </c>
      <c r="K14" s="375">
        <v>3087</v>
      </c>
      <c r="L14" s="374">
        <v>3327</v>
      </c>
      <c r="M14" s="376">
        <f aca="true" t="shared" si="9" ref="M14:M19">SUM(I14:L14)</f>
        <v>221773</v>
      </c>
      <c r="N14" s="379">
        <f aca="true" t="shared" si="10" ref="N14:N19">IF(ISERROR(G14/M14-1),"         /0",(G14/M14-1))</f>
        <v>-0.0033006723090728274</v>
      </c>
      <c r="O14" s="373">
        <v>1171376</v>
      </c>
      <c r="P14" s="374">
        <v>1154788</v>
      </c>
      <c r="Q14" s="375">
        <v>14975</v>
      </c>
      <c r="R14" s="374">
        <v>15808</v>
      </c>
      <c r="S14" s="376">
        <f aca="true" t="shared" si="11" ref="S14:S19">SUM(O14:R14)</f>
        <v>2356947</v>
      </c>
      <c r="T14" s="377">
        <f aca="true" t="shared" si="12" ref="T14:T19">S14/$S$9</f>
        <v>0.05397929566909128</v>
      </c>
      <c r="U14" s="378">
        <v>1120001</v>
      </c>
      <c r="V14" s="374">
        <v>1097787</v>
      </c>
      <c r="W14" s="375">
        <v>13316</v>
      </c>
      <c r="X14" s="374">
        <v>13885</v>
      </c>
      <c r="Y14" s="376">
        <f aca="true" t="shared" si="13" ref="Y14:Y19">SUM(U14:X14)</f>
        <v>2244989</v>
      </c>
      <c r="Z14" s="380">
        <f aca="true" t="shared" si="14" ref="Z14:Z19">IF(ISERROR(S14/Y14-1),"         /0",IF(S14/Y14&gt;5,"  *  ",(S14/Y14-1)))</f>
        <v>0.04987017753761824</v>
      </c>
    </row>
    <row r="15" spans="1:26" ht="21" customHeight="1">
      <c r="A15" s="371" t="s">
        <v>403</v>
      </c>
      <c r="B15" s="372" t="s">
        <v>404</v>
      </c>
      <c r="C15" s="373">
        <v>65935</v>
      </c>
      <c r="D15" s="374">
        <v>66976</v>
      </c>
      <c r="E15" s="375">
        <v>15210</v>
      </c>
      <c r="F15" s="374">
        <v>15024</v>
      </c>
      <c r="G15" s="376">
        <f t="shared" si="7"/>
        <v>163145</v>
      </c>
      <c r="H15" s="377">
        <f t="shared" si="8"/>
        <v>0.03999857800268218</v>
      </c>
      <c r="I15" s="378">
        <v>69306</v>
      </c>
      <c r="J15" s="374">
        <v>71679</v>
      </c>
      <c r="K15" s="375">
        <v>16436</v>
      </c>
      <c r="L15" s="374">
        <v>15958</v>
      </c>
      <c r="M15" s="376">
        <f t="shared" si="9"/>
        <v>173379</v>
      </c>
      <c r="N15" s="379">
        <f t="shared" si="10"/>
        <v>-0.05902675641225297</v>
      </c>
      <c r="O15" s="373">
        <v>744462</v>
      </c>
      <c r="P15" s="374">
        <v>740578</v>
      </c>
      <c r="Q15" s="375">
        <v>157545</v>
      </c>
      <c r="R15" s="374">
        <v>154479</v>
      </c>
      <c r="S15" s="376">
        <f t="shared" si="11"/>
        <v>1797064</v>
      </c>
      <c r="T15" s="377">
        <f t="shared" si="12"/>
        <v>0.041156737505035054</v>
      </c>
      <c r="U15" s="378">
        <v>678624</v>
      </c>
      <c r="V15" s="374">
        <v>681184</v>
      </c>
      <c r="W15" s="375">
        <v>149688</v>
      </c>
      <c r="X15" s="374">
        <v>146429</v>
      </c>
      <c r="Y15" s="376">
        <f t="shared" si="13"/>
        <v>1655925</v>
      </c>
      <c r="Z15" s="380">
        <f t="shared" si="14"/>
        <v>0.08523272491205813</v>
      </c>
    </row>
    <row r="16" spans="1:26" ht="21" customHeight="1">
      <c r="A16" s="371" t="s">
        <v>405</v>
      </c>
      <c r="B16" s="372" t="s">
        <v>406</v>
      </c>
      <c r="C16" s="373">
        <v>71614</v>
      </c>
      <c r="D16" s="374">
        <v>71190</v>
      </c>
      <c r="E16" s="375">
        <v>1568</v>
      </c>
      <c r="F16" s="374">
        <v>1633</v>
      </c>
      <c r="G16" s="376">
        <f t="shared" si="7"/>
        <v>146005</v>
      </c>
      <c r="H16" s="377">
        <f t="shared" si="8"/>
        <v>0.03579633075657612</v>
      </c>
      <c r="I16" s="378">
        <v>69486</v>
      </c>
      <c r="J16" s="374">
        <v>69429</v>
      </c>
      <c r="K16" s="375">
        <v>1563</v>
      </c>
      <c r="L16" s="374">
        <v>1791</v>
      </c>
      <c r="M16" s="376">
        <f t="shared" si="9"/>
        <v>142269</v>
      </c>
      <c r="N16" s="379">
        <f t="shared" si="10"/>
        <v>0.02626011288474661</v>
      </c>
      <c r="O16" s="373">
        <v>750190</v>
      </c>
      <c r="P16" s="374">
        <v>741322</v>
      </c>
      <c r="Q16" s="375">
        <v>12308</v>
      </c>
      <c r="R16" s="374">
        <v>13490</v>
      </c>
      <c r="S16" s="376">
        <f t="shared" si="11"/>
        <v>1517310</v>
      </c>
      <c r="T16" s="377">
        <f t="shared" si="12"/>
        <v>0.034749752587423</v>
      </c>
      <c r="U16" s="378">
        <v>794765</v>
      </c>
      <c r="V16" s="374">
        <v>784144</v>
      </c>
      <c r="W16" s="375">
        <v>13369</v>
      </c>
      <c r="X16" s="374">
        <v>14500</v>
      </c>
      <c r="Y16" s="376">
        <f t="shared" si="13"/>
        <v>1606778</v>
      </c>
      <c r="Z16" s="380">
        <f t="shared" si="14"/>
        <v>-0.05568161874260169</v>
      </c>
    </row>
    <row r="17" spans="1:26" ht="21" customHeight="1">
      <c r="A17" s="371" t="s">
        <v>407</v>
      </c>
      <c r="B17" s="372" t="s">
        <v>408</v>
      </c>
      <c r="C17" s="373">
        <v>66777</v>
      </c>
      <c r="D17" s="374">
        <v>67524</v>
      </c>
      <c r="E17" s="375">
        <v>410</v>
      </c>
      <c r="F17" s="374">
        <v>364</v>
      </c>
      <c r="G17" s="376">
        <f t="shared" si="7"/>
        <v>135075</v>
      </c>
      <c r="H17" s="377">
        <f t="shared" si="8"/>
        <v>0.033116601328341634</v>
      </c>
      <c r="I17" s="378">
        <v>58273</v>
      </c>
      <c r="J17" s="374">
        <v>59665</v>
      </c>
      <c r="K17" s="375">
        <v>274</v>
      </c>
      <c r="L17" s="374">
        <v>226</v>
      </c>
      <c r="M17" s="376">
        <f t="shared" si="9"/>
        <v>118438</v>
      </c>
      <c r="N17" s="379">
        <f t="shared" si="10"/>
        <v>0.14047011938735876</v>
      </c>
      <c r="O17" s="373">
        <v>683312</v>
      </c>
      <c r="P17" s="374">
        <v>674940</v>
      </c>
      <c r="Q17" s="375">
        <v>3814</v>
      </c>
      <c r="R17" s="374">
        <v>3281</v>
      </c>
      <c r="S17" s="376">
        <f t="shared" si="11"/>
        <v>1365347</v>
      </c>
      <c r="T17" s="377">
        <f t="shared" si="12"/>
        <v>0.03126946401590989</v>
      </c>
      <c r="U17" s="378">
        <v>660411</v>
      </c>
      <c r="V17" s="374">
        <v>648329</v>
      </c>
      <c r="W17" s="375">
        <v>1019</v>
      </c>
      <c r="X17" s="374">
        <v>970</v>
      </c>
      <c r="Y17" s="376">
        <f t="shared" si="13"/>
        <v>1310729</v>
      </c>
      <c r="Z17" s="380">
        <f t="shared" si="14"/>
        <v>0.041669940926003735</v>
      </c>
    </row>
    <row r="18" spans="1:26" ht="21" customHeight="1">
      <c r="A18" s="371" t="s">
        <v>409</v>
      </c>
      <c r="B18" s="372" t="s">
        <v>410</v>
      </c>
      <c r="C18" s="373">
        <v>47812</v>
      </c>
      <c r="D18" s="374">
        <v>47941</v>
      </c>
      <c r="E18" s="375">
        <v>1895</v>
      </c>
      <c r="F18" s="374">
        <v>2155</v>
      </c>
      <c r="G18" s="376">
        <f t="shared" si="7"/>
        <v>99803</v>
      </c>
      <c r="H18" s="377">
        <f t="shared" si="8"/>
        <v>0.024468896260392226</v>
      </c>
      <c r="I18" s="378">
        <v>53697</v>
      </c>
      <c r="J18" s="374">
        <v>53913</v>
      </c>
      <c r="K18" s="375">
        <v>2165</v>
      </c>
      <c r="L18" s="374">
        <v>1969</v>
      </c>
      <c r="M18" s="376">
        <f t="shared" si="9"/>
        <v>111744</v>
      </c>
      <c r="N18" s="379">
        <f t="shared" si="10"/>
        <v>-0.10686032359679265</v>
      </c>
      <c r="O18" s="373">
        <v>589290</v>
      </c>
      <c r="P18" s="374">
        <v>579644</v>
      </c>
      <c r="Q18" s="375">
        <v>21344</v>
      </c>
      <c r="R18" s="374">
        <v>20978</v>
      </c>
      <c r="S18" s="376">
        <f t="shared" si="11"/>
        <v>1211256</v>
      </c>
      <c r="T18" s="377">
        <f t="shared" si="12"/>
        <v>0.0277404395410507</v>
      </c>
      <c r="U18" s="378">
        <v>603642</v>
      </c>
      <c r="V18" s="374">
        <v>596225</v>
      </c>
      <c r="W18" s="375">
        <v>18059</v>
      </c>
      <c r="X18" s="374">
        <v>17708</v>
      </c>
      <c r="Y18" s="376">
        <f t="shared" si="13"/>
        <v>1235634</v>
      </c>
      <c r="Z18" s="380">
        <f t="shared" si="14"/>
        <v>-0.019729143095771118</v>
      </c>
    </row>
    <row r="19" spans="1:26" ht="21" customHeight="1">
      <c r="A19" s="371" t="s">
        <v>411</v>
      </c>
      <c r="B19" s="372" t="s">
        <v>412</v>
      </c>
      <c r="C19" s="373">
        <v>46437</v>
      </c>
      <c r="D19" s="374">
        <v>46010</v>
      </c>
      <c r="E19" s="375">
        <v>1495</v>
      </c>
      <c r="F19" s="374">
        <v>1560</v>
      </c>
      <c r="G19" s="376">
        <f t="shared" si="7"/>
        <v>95502</v>
      </c>
      <c r="H19" s="377">
        <f t="shared" si="8"/>
        <v>0.023414411697644143</v>
      </c>
      <c r="I19" s="378">
        <v>46080</v>
      </c>
      <c r="J19" s="374">
        <v>46175</v>
      </c>
      <c r="K19" s="375">
        <v>2539</v>
      </c>
      <c r="L19" s="374">
        <v>2541</v>
      </c>
      <c r="M19" s="376">
        <f t="shared" si="9"/>
        <v>97335</v>
      </c>
      <c r="N19" s="379">
        <f t="shared" si="10"/>
        <v>-0.018831869317306182</v>
      </c>
      <c r="O19" s="373">
        <v>466357</v>
      </c>
      <c r="P19" s="374">
        <v>473375</v>
      </c>
      <c r="Q19" s="375">
        <v>24894</v>
      </c>
      <c r="R19" s="374">
        <v>26912</v>
      </c>
      <c r="S19" s="376">
        <f t="shared" si="11"/>
        <v>991538</v>
      </c>
      <c r="T19" s="377">
        <f t="shared" si="12"/>
        <v>0.02270841171614781</v>
      </c>
      <c r="U19" s="378">
        <v>464986</v>
      </c>
      <c r="V19" s="374">
        <v>470720</v>
      </c>
      <c r="W19" s="375">
        <v>24122</v>
      </c>
      <c r="X19" s="374">
        <v>24303</v>
      </c>
      <c r="Y19" s="376">
        <f t="shared" si="13"/>
        <v>984131</v>
      </c>
      <c r="Z19" s="380">
        <f t="shared" si="14"/>
        <v>0.007526437029216737</v>
      </c>
    </row>
    <row r="20" spans="1:26" ht="21" customHeight="1">
      <c r="A20" s="371" t="s">
        <v>413</v>
      </c>
      <c r="B20" s="372" t="s">
        <v>414</v>
      </c>
      <c r="C20" s="373">
        <v>41401</v>
      </c>
      <c r="D20" s="374">
        <v>41651</v>
      </c>
      <c r="E20" s="375">
        <v>11</v>
      </c>
      <c r="F20" s="374">
        <v>15</v>
      </c>
      <c r="G20" s="376">
        <f t="shared" si="6"/>
        <v>83078</v>
      </c>
      <c r="H20" s="377">
        <f t="shared" si="0"/>
        <v>0.020368395374095623</v>
      </c>
      <c r="I20" s="378">
        <v>38766</v>
      </c>
      <c r="J20" s="374">
        <v>38695</v>
      </c>
      <c r="K20" s="375">
        <v>156</v>
      </c>
      <c r="L20" s="374">
        <v>153</v>
      </c>
      <c r="M20" s="376">
        <f t="shared" si="1"/>
        <v>77770</v>
      </c>
      <c r="N20" s="379">
        <f t="shared" si="2"/>
        <v>0.06825253953966826</v>
      </c>
      <c r="O20" s="373">
        <v>440248</v>
      </c>
      <c r="P20" s="374">
        <v>423406</v>
      </c>
      <c r="Q20" s="375">
        <v>1017</v>
      </c>
      <c r="R20" s="374">
        <v>381</v>
      </c>
      <c r="S20" s="376">
        <f t="shared" si="3"/>
        <v>865052</v>
      </c>
      <c r="T20" s="377">
        <f t="shared" si="4"/>
        <v>0.019811602754384698</v>
      </c>
      <c r="U20" s="378">
        <v>405290</v>
      </c>
      <c r="V20" s="374">
        <v>392267</v>
      </c>
      <c r="W20" s="375">
        <v>1807</v>
      </c>
      <c r="X20" s="374">
        <v>780</v>
      </c>
      <c r="Y20" s="376">
        <f t="shared" si="5"/>
        <v>800144</v>
      </c>
      <c r="Z20" s="380">
        <f>IF(ISERROR(S20/Y20-1),"         /0",IF(S20/Y20&gt;5,"  *  ",(S20/Y20-1)))</f>
        <v>0.08112039832830087</v>
      </c>
    </row>
    <row r="21" spans="1:26" ht="21" customHeight="1">
      <c r="A21" s="371" t="s">
        <v>415</v>
      </c>
      <c r="B21" s="372" t="s">
        <v>416</v>
      </c>
      <c r="C21" s="373">
        <v>38571</v>
      </c>
      <c r="D21" s="374">
        <v>37690</v>
      </c>
      <c r="E21" s="375">
        <v>334</v>
      </c>
      <c r="F21" s="374">
        <v>352</v>
      </c>
      <c r="G21" s="376">
        <f t="shared" si="6"/>
        <v>76947</v>
      </c>
      <c r="H21" s="377">
        <f>G21/$G$9</f>
        <v>0.018865246140380557</v>
      </c>
      <c r="I21" s="378">
        <v>43295</v>
      </c>
      <c r="J21" s="374">
        <v>42494</v>
      </c>
      <c r="K21" s="375">
        <v>191</v>
      </c>
      <c r="L21" s="374">
        <v>168</v>
      </c>
      <c r="M21" s="376">
        <f>SUM(I21:L21)</f>
        <v>86148</v>
      </c>
      <c r="N21" s="379">
        <f>IF(ISERROR(G21/M21-1),"         /0",(G21/M21-1))</f>
        <v>-0.10680456888145984</v>
      </c>
      <c r="O21" s="373">
        <v>472994</v>
      </c>
      <c r="P21" s="374">
        <v>457041</v>
      </c>
      <c r="Q21" s="375">
        <v>2253</v>
      </c>
      <c r="R21" s="374">
        <v>2771</v>
      </c>
      <c r="S21" s="376">
        <f>SUM(O21:R21)</f>
        <v>935059</v>
      </c>
      <c r="T21" s="377">
        <f>S21/$S$9</f>
        <v>0.021414917785187712</v>
      </c>
      <c r="U21" s="378">
        <v>512746</v>
      </c>
      <c r="V21" s="374">
        <v>498438</v>
      </c>
      <c r="W21" s="375">
        <v>1986</v>
      </c>
      <c r="X21" s="374">
        <v>2195</v>
      </c>
      <c r="Y21" s="376">
        <f>SUM(U21:X21)</f>
        <v>1015365</v>
      </c>
      <c r="Z21" s="380">
        <f>IF(ISERROR(S21/Y21-1),"         /0",IF(S21/Y21&gt;5,"  *  ",(S21/Y21-1)))</f>
        <v>-0.07909077031412348</v>
      </c>
    </row>
    <row r="22" spans="1:26" ht="21" customHeight="1">
      <c r="A22" s="371" t="s">
        <v>417</v>
      </c>
      <c r="B22" s="372" t="s">
        <v>418</v>
      </c>
      <c r="C22" s="373">
        <v>18013</v>
      </c>
      <c r="D22" s="374">
        <v>18109</v>
      </c>
      <c r="E22" s="375">
        <v>26</v>
      </c>
      <c r="F22" s="374">
        <v>27</v>
      </c>
      <c r="G22" s="376">
        <f t="shared" si="6"/>
        <v>36175</v>
      </c>
      <c r="H22" s="377">
        <f>G22/$G$9</f>
        <v>0.00886909534001672</v>
      </c>
      <c r="I22" s="378">
        <v>15555</v>
      </c>
      <c r="J22" s="374">
        <v>16050</v>
      </c>
      <c r="K22" s="375">
        <v>19</v>
      </c>
      <c r="L22" s="374">
        <v>34</v>
      </c>
      <c r="M22" s="376">
        <f>SUM(I22:L22)</f>
        <v>31658</v>
      </c>
      <c r="N22" s="379">
        <f>IF(ISERROR(G22/M22-1),"         /0",(G22/M22-1))</f>
        <v>0.14268115484237787</v>
      </c>
      <c r="O22" s="373">
        <v>188304</v>
      </c>
      <c r="P22" s="374">
        <v>182822</v>
      </c>
      <c r="Q22" s="375">
        <v>1503</v>
      </c>
      <c r="R22" s="374">
        <v>1293</v>
      </c>
      <c r="S22" s="376">
        <f>SUM(O22:R22)</f>
        <v>373922</v>
      </c>
      <c r="T22" s="377">
        <f>S22/$S$9</f>
        <v>0.008563640249516832</v>
      </c>
      <c r="U22" s="378">
        <v>170214</v>
      </c>
      <c r="V22" s="374">
        <v>167621</v>
      </c>
      <c r="W22" s="375">
        <v>1852</v>
      </c>
      <c r="X22" s="374">
        <v>1559</v>
      </c>
      <c r="Y22" s="376">
        <f>SUM(U22:X22)</f>
        <v>341246</v>
      </c>
      <c r="Z22" s="380">
        <f>IF(ISERROR(S22/Y22-1),"         /0",IF(S22/Y22&gt;5,"  *  ",(S22/Y22-1)))</f>
        <v>0.09575496855640808</v>
      </c>
    </row>
    <row r="23" spans="1:26" ht="21" customHeight="1">
      <c r="A23" s="371" t="s">
        <v>419</v>
      </c>
      <c r="B23" s="372" t="s">
        <v>420</v>
      </c>
      <c r="C23" s="373">
        <v>16303</v>
      </c>
      <c r="D23" s="374">
        <v>15842</v>
      </c>
      <c r="E23" s="375">
        <v>636</v>
      </c>
      <c r="F23" s="374">
        <v>659</v>
      </c>
      <c r="G23" s="376">
        <f t="shared" si="6"/>
        <v>33440</v>
      </c>
      <c r="H23" s="377">
        <f t="shared" si="0"/>
        <v>0.008198550053079727</v>
      </c>
      <c r="I23" s="378">
        <v>17388</v>
      </c>
      <c r="J23" s="374">
        <v>16861</v>
      </c>
      <c r="K23" s="375">
        <v>1150</v>
      </c>
      <c r="L23" s="374">
        <v>1169</v>
      </c>
      <c r="M23" s="376">
        <f t="shared" si="1"/>
        <v>36568</v>
      </c>
      <c r="N23" s="379">
        <f t="shared" si="2"/>
        <v>-0.08553926930649747</v>
      </c>
      <c r="O23" s="373">
        <v>176506</v>
      </c>
      <c r="P23" s="374">
        <v>167425</v>
      </c>
      <c r="Q23" s="375">
        <v>9178</v>
      </c>
      <c r="R23" s="374">
        <v>9526</v>
      </c>
      <c r="S23" s="376">
        <f t="shared" si="3"/>
        <v>362635</v>
      </c>
      <c r="T23" s="377">
        <f t="shared" si="4"/>
        <v>0.00830514300277474</v>
      </c>
      <c r="U23" s="378">
        <v>164070</v>
      </c>
      <c r="V23" s="374">
        <v>154285</v>
      </c>
      <c r="W23" s="375">
        <v>11264</v>
      </c>
      <c r="X23" s="374">
        <v>12572</v>
      </c>
      <c r="Y23" s="376">
        <f t="shared" si="5"/>
        <v>342191</v>
      </c>
      <c r="Z23" s="380">
        <f>IF(ISERROR(S23/Y23-1),"         /0",IF(S23/Y23&gt;5,"  *  ",(S23/Y23-1)))</f>
        <v>0.05974441174665612</v>
      </c>
    </row>
    <row r="24" spans="1:26" ht="21" customHeight="1">
      <c r="A24" s="371" t="s">
        <v>421</v>
      </c>
      <c r="B24" s="372" t="s">
        <v>422</v>
      </c>
      <c r="C24" s="373">
        <v>15584</v>
      </c>
      <c r="D24" s="374">
        <v>15340</v>
      </c>
      <c r="E24" s="375">
        <v>573</v>
      </c>
      <c r="F24" s="374">
        <v>466</v>
      </c>
      <c r="G24" s="376">
        <f t="shared" si="6"/>
        <v>31963</v>
      </c>
      <c r="H24" s="377">
        <f aca="true" t="shared" si="15" ref="H24:H34">G24/$G$9</f>
        <v>0.007836431080938617</v>
      </c>
      <c r="I24" s="378">
        <v>17259</v>
      </c>
      <c r="J24" s="374">
        <v>17442</v>
      </c>
      <c r="K24" s="375">
        <v>19</v>
      </c>
      <c r="L24" s="374">
        <v>31</v>
      </c>
      <c r="M24" s="376">
        <f aca="true" t="shared" si="16" ref="M24:M34">SUM(I24:L24)</f>
        <v>34751</v>
      </c>
      <c r="N24" s="379">
        <f aca="true" t="shared" si="17" ref="N24:N34">IF(ISERROR(G24/M24-1),"         /0",(G24/M24-1))</f>
        <v>-0.0802279071105867</v>
      </c>
      <c r="O24" s="373">
        <v>180379</v>
      </c>
      <c r="P24" s="374">
        <v>173881</v>
      </c>
      <c r="Q24" s="375">
        <v>984</v>
      </c>
      <c r="R24" s="374">
        <v>848</v>
      </c>
      <c r="S24" s="376">
        <f aca="true" t="shared" si="18" ref="S24:S34">SUM(O24:R24)</f>
        <v>356092</v>
      </c>
      <c r="T24" s="377">
        <f aca="true" t="shared" si="19" ref="T24:T34">S24/$S$9</f>
        <v>0.008155293841311684</v>
      </c>
      <c r="U24" s="378">
        <v>196557</v>
      </c>
      <c r="V24" s="374">
        <v>190719</v>
      </c>
      <c r="W24" s="375">
        <v>385</v>
      </c>
      <c r="X24" s="374">
        <v>275</v>
      </c>
      <c r="Y24" s="376">
        <f aca="true" t="shared" si="20" ref="Y24:Y34">SUM(U24:X24)</f>
        <v>387936</v>
      </c>
      <c r="Z24" s="380">
        <f aca="true" t="shared" si="21" ref="Z24:Z34">IF(ISERROR(S24/Y24-1),"         /0",IF(S24/Y24&gt;5,"  *  ",(S24/Y24-1)))</f>
        <v>-0.08208570485853339</v>
      </c>
    </row>
    <row r="25" spans="1:26" ht="21" customHeight="1">
      <c r="A25" s="371" t="s">
        <v>423</v>
      </c>
      <c r="B25" s="372" t="s">
        <v>423</v>
      </c>
      <c r="C25" s="373">
        <v>15255</v>
      </c>
      <c r="D25" s="374">
        <v>15105</v>
      </c>
      <c r="E25" s="375">
        <v>440</v>
      </c>
      <c r="F25" s="374">
        <v>398</v>
      </c>
      <c r="G25" s="376">
        <f t="shared" si="6"/>
        <v>31198</v>
      </c>
      <c r="H25" s="377">
        <f t="shared" si="15"/>
        <v>0.007648874538157336</v>
      </c>
      <c r="I25" s="378">
        <v>19156</v>
      </c>
      <c r="J25" s="374">
        <v>18119</v>
      </c>
      <c r="K25" s="375">
        <v>602</v>
      </c>
      <c r="L25" s="374">
        <v>620</v>
      </c>
      <c r="M25" s="376">
        <f t="shared" si="16"/>
        <v>38497</v>
      </c>
      <c r="N25" s="379">
        <f t="shared" si="17"/>
        <v>-0.18959918954723742</v>
      </c>
      <c r="O25" s="373">
        <v>181421</v>
      </c>
      <c r="P25" s="374">
        <v>173902</v>
      </c>
      <c r="Q25" s="375">
        <v>6556</v>
      </c>
      <c r="R25" s="374">
        <v>6485</v>
      </c>
      <c r="S25" s="376">
        <f t="shared" si="18"/>
        <v>368364</v>
      </c>
      <c r="T25" s="377">
        <f t="shared" si="19"/>
        <v>0.008436349765119512</v>
      </c>
      <c r="U25" s="378">
        <v>199177</v>
      </c>
      <c r="V25" s="374">
        <v>189540</v>
      </c>
      <c r="W25" s="375">
        <v>10666</v>
      </c>
      <c r="X25" s="374">
        <v>10587</v>
      </c>
      <c r="Y25" s="376">
        <f t="shared" si="20"/>
        <v>409970</v>
      </c>
      <c r="Z25" s="380">
        <f t="shared" si="21"/>
        <v>-0.10148547454691803</v>
      </c>
    </row>
    <row r="26" spans="1:26" ht="21" customHeight="1">
      <c r="A26" s="371" t="s">
        <v>424</v>
      </c>
      <c r="B26" s="372" t="s">
        <v>425</v>
      </c>
      <c r="C26" s="373">
        <v>12909</v>
      </c>
      <c r="D26" s="374">
        <v>12659</v>
      </c>
      <c r="E26" s="375">
        <v>306</v>
      </c>
      <c r="F26" s="374">
        <v>280</v>
      </c>
      <c r="G26" s="376">
        <f t="shared" si="6"/>
        <v>26154</v>
      </c>
      <c r="H26" s="377">
        <f>G26/$G$9</f>
        <v>0.006412227215557631</v>
      </c>
      <c r="I26" s="378">
        <v>14186</v>
      </c>
      <c r="J26" s="374">
        <v>14039</v>
      </c>
      <c r="K26" s="375">
        <v>350</v>
      </c>
      <c r="L26" s="374">
        <v>349</v>
      </c>
      <c r="M26" s="376">
        <f>SUM(I26:L26)</f>
        <v>28924</v>
      </c>
      <c r="N26" s="379">
        <f>IF(ISERROR(G26/M26-1),"         /0",(G26/M26-1))</f>
        <v>-0.09576822016318631</v>
      </c>
      <c r="O26" s="373">
        <v>135887</v>
      </c>
      <c r="P26" s="374">
        <v>132739</v>
      </c>
      <c r="Q26" s="375">
        <v>3794</v>
      </c>
      <c r="R26" s="374">
        <v>3658</v>
      </c>
      <c r="S26" s="376">
        <f>SUM(O26:R26)</f>
        <v>276078</v>
      </c>
      <c r="T26" s="377">
        <f>S26/$S$9</f>
        <v>0.0063227963928469254</v>
      </c>
      <c r="U26" s="378">
        <v>141164</v>
      </c>
      <c r="V26" s="374">
        <v>138534</v>
      </c>
      <c r="W26" s="375">
        <v>5089</v>
      </c>
      <c r="X26" s="374">
        <v>5097</v>
      </c>
      <c r="Y26" s="376">
        <f>SUM(U26:X26)</f>
        <v>289884</v>
      </c>
      <c r="Z26" s="380">
        <f>IF(ISERROR(S26/Y26-1),"         /0",IF(S26/Y26&gt;5,"  *  ",(S26/Y26-1)))</f>
        <v>-0.04762594693049638</v>
      </c>
    </row>
    <row r="27" spans="1:26" ht="21" customHeight="1">
      <c r="A27" s="371" t="s">
        <v>426</v>
      </c>
      <c r="B27" s="372" t="s">
        <v>427</v>
      </c>
      <c r="C27" s="373">
        <v>11929</v>
      </c>
      <c r="D27" s="374">
        <v>11900</v>
      </c>
      <c r="E27" s="375">
        <v>770</v>
      </c>
      <c r="F27" s="374">
        <v>1139</v>
      </c>
      <c r="G27" s="376">
        <f t="shared" si="6"/>
        <v>25738</v>
      </c>
      <c r="H27" s="377">
        <f>G27/$G$9</f>
        <v>0.006310235683796831</v>
      </c>
      <c r="I27" s="378">
        <v>9305</v>
      </c>
      <c r="J27" s="374">
        <v>9116</v>
      </c>
      <c r="K27" s="375">
        <v>1578</v>
      </c>
      <c r="L27" s="374">
        <v>1768</v>
      </c>
      <c r="M27" s="376">
        <f>SUM(I27:L27)</f>
        <v>21767</v>
      </c>
      <c r="N27" s="379">
        <f>IF(ISERROR(G27/M27-1),"         /0",(G27/M27-1))</f>
        <v>0.18243212201957082</v>
      </c>
      <c r="O27" s="373">
        <v>99382</v>
      </c>
      <c r="P27" s="374">
        <v>99982</v>
      </c>
      <c r="Q27" s="375">
        <v>17601</v>
      </c>
      <c r="R27" s="374">
        <v>17480</v>
      </c>
      <c r="S27" s="376">
        <f>SUM(O27:R27)</f>
        <v>234445</v>
      </c>
      <c r="T27" s="377">
        <f>S27/$S$9</f>
        <v>0.005369308674798417</v>
      </c>
      <c r="U27" s="378">
        <v>88256</v>
      </c>
      <c r="V27" s="374">
        <v>89509</v>
      </c>
      <c r="W27" s="375">
        <v>17554</v>
      </c>
      <c r="X27" s="374">
        <v>17358</v>
      </c>
      <c r="Y27" s="376">
        <f>SUM(U27:X27)</f>
        <v>212677</v>
      </c>
      <c r="Z27" s="380">
        <f>IF(ISERROR(S27/Y27-1),"         /0",IF(S27/Y27&gt;5,"  *  ",(S27/Y27-1)))</f>
        <v>0.10235239353573733</v>
      </c>
    </row>
    <row r="28" spans="1:26" ht="21" customHeight="1">
      <c r="A28" s="371" t="s">
        <v>428</v>
      </c>
      <c r="B28" s="372" t="s">
        <v>429</v>
      </c>
      <c r="C28" s="373">
        <v>11131</v>
      </c>
      <c r="D28" s="374">
        <v>11485</v>
      </c>
      <c r="E28" s="375">
        <v>188</v>
      </c>
      <c r="F28" s="374">
        <v>209</v>
      </c>
      <c r="G28" s="376">
        <f t="shared" si="6"/>
        <v>23013</v>
      </c>
      <c r="H28" s="377">
        <f>G28/$G$9</f>
        <v>0.005642142116373318</v>
      </c>
      <c r="I28" s="378">
        <v>12837</v>
      </c>
      <c r="J28" s="374">
        <v>13260</v>
      </c>
      <c r="K28" s="375">
        <v>8</v>
      </c>
      <c r="L28" s="374">
        <v>16</v>
      </c>
      <c r="M28" s="376">
        <f>SUM(I28:L28)</f>
        <v>26121</v>
      </c>
      <c r="N28" s="379">
        <f>IF(ISERROR(G28/M28-1),"         /0",(G28/M28-1))</f>
        <v>-0.11898472493396117</v>
      </c>
      <c r="O28" s="373">
        <v>136896</v>
      </c>
      <c r="P28" s="374">
        <v>136670</v>
      </c>
      <c r="Q28" s="375">
        <v>693</v>
      </c>
      <c r="R28" s="374">
        <v>544</v>
      </c>
      <c r="S28" s="376">
        <f>SUM(O28:R28)</f>
        <v>274803</v>
      </c>
      <c r="T28" s="377">
        <f>S28/$S$9</f>
        <v>0.006293596074817673</v>
      </c>
      <c r="U28" s="378">
        <v>136736</v>
      </c>
      <c r="V28" s="374">
        <v>134633</v>
      </c>
      <c r="W28" s="375">
        <v>620</v>
      </c>
      <c r="X28" s="374">
        <v>543</v>
      </c>
      <c r="Y28" s="376">
        <f>SUM(U28:X28)</f>
        <v>272532</v>
      </c>
      <c r="Z28" s="380">
        <f>IF(ISERROR(S28/Y28-1),"         /0",IF(S28/Y28&gt;5,"  *  ",(S28/Y28-1)))</f>
        <v>0.008332966403945319</v>
      </c>
    </row>
    <row r="29" spans="1:26" ht="21" customHeight="1">
      <c r="A29" s="371" t="s">
        <v>430</v>
      </c>
      <c r="B29" s="372" t="s">
        <v>431</v>
      </c>
      <c r="C29" s="373">
        <v>10309</v>
      </c>
      <c r="D29" s="374">
        <v>10336</v>
      </c>
      <c r="E29" s="375">
        <v>24</v>
      </c>
      <c r="F29" s="374">
        <v>25</v>
      </c>
      <c r="G29" s="376">
        <f t="shared" si="6"/>
        <v>20694</v>
      </c>
      <c r="H29" s="377">
        <f t="shared" si="15"/>
        <v>0.0050735883611971256</v>
      </c>
      <c r="I29" s="378">
        <v>9460</v>
      </c>
      <c r="J29" s="374">
        <v>9517</v>
      </c>
      <c r="K29" s="375">
        <v>45</v>
      </c>
      <c r="L29" s="374">
        <v>49</v>
      </c>
      <c r="M29" s="376">
        <f t="shared" si="16"/>
        <v>19071</v>
      </c>
      <c r="N29" s="379">
        <f t="shared" si="17"/>
        <v>0.0851030360232814</v>
      </c>
      <c r="O29" s="373">
        <v>96212</v>
      </c>
      <c r="P29" s="374">
        <v>95589</v>
      </c>
      <c r="Q29" s="375">
        <v>556</v>
      </c>
      <c r="R29" s="374">
        <v>536</v>
      </c>
      <c r="S29" s="376">
        <f t="shared" si="18"/>
        <v>192893</v>
      </c>
      <c r="T29" s="377">
        <f t="shared" si="19"/>
        <v>0.00441767603577765</v>
      </c>
      <c r="U29" s="378">
        <v>96731</v>
      </c>
      <c r="V29" s="374">
        <v>95333</v>
      </c>
      <c r="W29" s="375">
        <v>487</v>
      </c>
      <c r="X29" s="374">
        <v>536</v>
      </c>
      <c r="Y29" s="376">
        <f t="shared" si="20"/>
        <v>193087</v>
      </c>
      <c r="Z29" s="380">
        <f t="shared" si="21"/>
        <v>-0.001004728438475877</v>
      </c>
    </row>
    <row r="30" spans="1:26" ht="21" customHeight="1">
      <c r="A30" s="371" t="s">
        <v>432</v>
      </c>
      <c r="B30" s="372" t="s">
        <v>433</v>
      </c>
      <c r="C30" s="373">
        <v>3562</v>
      </c>
      <c r="D30" s="374">
        <v>3354</v>
      </c>
      <c r="E30" s="375">
        <v>3953</v>
      </c>
      <c r="F30" s="374">
        <v>4111</v>
      </c>
      <c r="G30" s="376">
        <f t="shared" si="6"/>
        <v>14980</v>
      </c>
      <c r="H30" s="377">
        <f t="shared" si="15"/>
        <v>0.003672675831194208</v>
      </c>
      <c r="I30" s="378">
        <v>3988</v>
      </c>
      <c r="J30" s="374">
        <v>3697</v>
      </c>
      <c r="K30" s="375">
        <v>3897</v>
      </c>
      <c r="L30" s="374">
        <v>4244</v>
      </c>
      <c r="M30" s="376">
        <f t="shared" si="16"/>
        <v>15826</v>
      </c>
      <c r="N30" s="379">
        <f t="shared" si="17"/>
        <v>-0.05345633767218505</v>
      </c>
      <c r="O30" s="373">
        <v>44607</v>
      </c>
      <c r="P30" s="374">
        <v>40625</v>
      </c>
      <c r="Q30" s="375">
        <v>36735</v>
      </c>
      <c r="R30" s="374">
        <v>37566</v>
      </c>
      <c r="S30" s="376">
        <f t="shared" si="18"/>
        <v>159533</v>
      </c>
      <c r="T30" s="377">
        <f t="shared" si="19"/>
        <v>0.0036536583028711034</v>
      </c>
      <c r="U30" s="378">
        <v>60683</v>
      </c>
      <c r="V30" s="374">
        <v>57398</v>
      </c>
      <c r="W30" s="375">
        <v>40907</v>
      </c>
      <c r="X30" s="374">
        <v>41370</v>
      </c>
      <c r="Y30" s="376">
        <f t="shared" si="20"/>
        <v>200358</v>
      </c>
      <c r="Z30" s="380">
        <f t="shared" si="21"/>
        <v>-0.20376026911827827</v>
      </c>
    </row>
    <row r="31" spans="1:26" ht="21" customHeight="1">
      <c r="A31" s="371" t="s">
        <v>434</v>
      </c>
      <c r="B31" s="372" t="s">
        <v>435</v>
      </c>
      <c r="C31" s="373">
        <v>7604</v>
      </c>
      <c r="D31" s="374">
        <v>7137</v>
      </c>
      <c r="E31" s="375">
        <v>2</v>
      </c>
      <c r="F31" s="374">
        <v>1</v>
      </c>
      <c r="G31" s="376">
        <f t="shared" si="6"/>
        <v>14744</v>
      </c>
      <c r="H31" s="377">
        <f t="shared" si="15"/>
        <v>0.0036148152506760615</v>
      </c>
      <c r="I31" s="378">
        <v>8683</v>
      </c>
      <c r="J31" s="374">
        <v>8331</v>
      </c>
      <c r="K31" s="375">
        <v>14</v>
      </c>
      <c r="L31" s="374">
        <v>4</v>
      </c>
      <c r="M31" s="376">
        <f t="shared" si="16"/>
        <v>17032</v>
      </c>
      <c r="N31" s="379">
        <f t="shared" si="17"/>
        <v>-0.1343353687177078</v>
      </c>
      <c r="O31" s="373">
        <v>104423</v>
      </c>
      <c r="P31" s="374">
        <v>98038</v>
      </c>
      <c r="Q31" s="375">
        <v>45</v>
      </c>
      <c r="R31" s="374">
        <v>72</v>
      </c>
      <c r="S31" s="376">
        <f t="shared" si="18"/>
        <v>202578</v>
      </c>
      <c r="T31" s="377">
        <f t="shared" si="19"/>
        <v>0.00463948394174887</v>
      </c>
      <c r="U31" s="378">
        <v>92589</v>
      </c>
      <c r="V31" s="374">
        <v>87844</v>
      </c>
      <c r="W31" s="375">
        <v>143</v>
      </c>
      <c r="X31" s="374">
        <v>102</v>
      </c>
      <c r="Y31" s="376">
        <f t="shared" si="20"/>
        <v>180678</v>
      </c>
      <c r="Z31" s="380">
        <f t="shared" si="21"/>
        <v>0.12121010859097403</v>
      </c>
    </row>
    <row r="32" spans="1:26" ht="21" customHeight="1">
      <c r="A32" s="371" t="s">
        <v>436</v>
      </c>
      <c r="B32" s="372" t="s">
        <v>437</v>
      </c>
      <c r="C32" s="373">
        <v>6825</v>
      </c>
      <c r="D32" s="374">
        <v>6914</v>
      </c>
      <c r="E32" s="375">
        <v>3</v>
      </c>
      <c r="F32" s="374">
        <v>7</v>
      </c>
      <c r="G32" s="376">
        <f t="shared" si="6"/>
        <v>13749</v>
      </c>
      <c r="H32" s="377">
        <f t="shared" si="15"/>
        <v>0.003370869159084724</v>
      </c>
      <c r="I32" s="378">
        <v>6125</v>
      </c>
      <c r="J32" s="374">
        <v>6317</v>
      </c>
      <c r="K32" s="375">
        <v>27</v>
      </c>
      <c r="L32" s="374">
        <v>25</v>
      </c>
      <c r="M32" s="376">
        <f t="shared" si="16"/>
        <v>12494</v>
      </c>
      <c r="N32" s="379">
        <f t="shared" si="17"/>
        <v>0.10044821514326885</v>
      </c>
      <c r="O32" s="373">
        <v>67834</v>
      </c>
      <c r="P32" s="374">
        <v>65985</v>
      </c>
      <c r="Q32" s="375">
        <v>143</v>
      </c>
      <c r="R32" s="374">
        <v>164</v>
      </c>
      <c r="S32" s="376">
        <f t="shared" si="18"/>
        <v>134126</v>
      </c>
      <c r="T32" s="377">
        <f t="shared" si="19"/>
        <v>0.003071781847836433</v>
      </c>
      <c r="U32" s="378">
        <v>60475</v>
      </c>
      <c r="V32" s="374">
        <v>59683</v>
      </c>
      <c r="W32" s="375">
        <v>129</v>
      </c>
      <c r="X32" s="374">
        <v>118</v>
      </c>
      <c r="Y32" s="376">
        <f t="shared" si="20"/>
        <v>120405</v>
      </c>
      <c r="Z32" s="380">
        <f t="shared" si="21"/>
        <v>0.11395706158382124</v>
      </c>
    </row>
    <row r="33" spans="1:26" ht="21" customHeight="1">
      <c r="A33" s="371" t="s">
        <v>438</v>
      </c>
      <c r="B33" s="372" t="s">
        <v>439</v>
      </c>
      <c r="C33" s="373">
        <v>5704</v>
      </c>
      <c r="D33" s="374">
        <v>5668</v>
      </c>
      <c r="E33" s="375">
        <v>258</v>
      </c>
      <c r="F33" s="374">
        <v>181</v>
      </c>
      <c r="G33" s="376">
        <f t="shared" si="6"/>
        <v>11811</v>
      </c>
      <c r="H33" s="377">
        <f t="shared" si="15"/>
        <v>0.0028957259173721488</v>
      </c>
      <c r="I33" s="378">
        <v>5282</v>
      </c>
      <c r="J33" s="374">
        <v>5074</v>
      </c>
      <c r="K33" s="375">
        <v>227</v>
      </c>
      <c r="L33" s="374">
        <v>235</v>
      </c>
      <c r="M33" s="376">
        <f t="shared" si="16"/>
        <v>10818</v>
      </c>
      <c r="N33" s="379">
        <f t="shared" si="17"/>
        <v>0.09179145867997773</v>
      </c>
      <c r="O33" s="373">
        <v>62304</v>
      </c>
      <c r="P33" s="374">
        <v>60051</v>
      </c>
      <c r="Q33" s="375">
        <v>3171</v>
      </c>
      <c r="R33" s="374">
        <v>3087</v>
      </c>
      <c r="S33" s="376">
        <f t="shared" si="18"/>
        <v>128613</v>
      </c>
      <c r="T33" s="377">
        <f t="shared" si="19"/>
        <v>0.002945521962898969</v>
      </c>
      <c r="U33" s="378">
        <v>52862</v>
      </c>
      <c r="V33" s="374">
        <v>50552</v>
      </c>
      <c r="W33" s="375">
        <v>2868</v>
      </c>
      <c r="X33" s="374">
        <v>2868</v>
      </c>
      <c r="Y33" s="376">
        <f t="shared" si="20"/>
        <v>109150</v>
      </c>
      <c r="Z33" s="380">
        <f t="shared" si="21"/>
        <v>0.17831424644983973</v>
      </c>
    </row>
    <row r="34" spans="1:26" ht="21" customHeight="1">
      <c r="A34" s="371" t="s">
        <v>440</v>
      </c>
      <c r="B34" s="372" t="s">
        <v>441</v>
      </c>
      <c r="C34" s="373">
        <v>5865</v>
      </c>
      <c r="D34" s="374">
        <v>5691</v>
      </c>
      <c r="E34" s="375">
        <v>5</v>
      </c>
      <c r="F34" s="374">
        <v>11</v>
      </c>
      <c r="G34" s="376">
        <f t="shared" si="6"/>
        <v>11572</v>
      </c>
      <c r="H34" s="377">
        <f t="shared" si="15"/>
        <v>0.0028371298209999584</v>
      </c>
      <c r="I34" s="378">
        <v>5958</v>
      </c>
      <c r="J34" s="374">
        <v>6027</v>
      </c>
      <c r="K34" s="375">
        <v>240</v>
      </c>
      <c r="L34" s="374">
        <v>333</v>
      </c>
      <c r="M34" s="376">
        <f t="shared" si="16"/>
        <v>12558</v>
      </c>
      <c r="N34" s="379">
        <f t="shared" si="17"/>
        <v>-0.07851568721133939</v>
      </c>
      <c r="O34" s="373">
        <v>72085</v>
      </c>
      <c r="P34" s="374">
        <v>68975</v>
      </c>
      <c r="Q34" s="375">
        <v>281</v>
      </c>
      <c r="R34" s="374">
        <v>305</v>
      </c>
      <c r="S34" s="376">
        <f t="shared" si="18"/>
        <v>141646</v>
      </c>
      <c r="T34" s="377">
        <f t="shared" si="19"/>
        <v>0.003244006468683472</v>
      </c>
      <c r="U34" s="378">
        <v>70962</v>
      </c>
      <c r="V34" s="374">
        <v>69367</v>
      </c>
      <c r="W34" s="375">
        <v>544</v>
      </c>
      <c r="X34" s="374">
        <v>733</v>
      </c>
      <c r="Y34" s="376">
        <f t="shared" si="20"/>
        <v>141606</v>
      </c>
      <c r="Z34" s="380">
        <f t="shared" si="21"/>
        <v>0.00028247390647284654</v>
      </c>
    </row>
    <row r="35" spans="1:26" ht="21" customHeight="1">
      <c r="A35" s="371" t="s">
        <v>442</v>
      </c>
      <c r="B35" s="372" t="s">
        <v>443</v>
      </c>
      <c r="C35" s="373">
        <v>5627</v>
      </c>
      <c r="D35" s="374">
        <v>5634</v>
      </c>
      <c r="E35" s="375">
        <v>16</v>
      </c>
      <c r="F35" s="374">
        <v>28</v>
      </c>
      <c r="G35" s="376">
        <f t="shared" si="6"/>
        <v>11305</v>
      </c>
      <c r="H35" s="377">
        <f>G35/$G$9</f>
        <v>0.0027716689099900214</v>
      </c>
      <c r="I35" s="378">
        <v>7482</v>
      </c>
      <c r="J35" s="374">
        <v>7316</v>
      </c>
      <c r="K35" s="375">
        <v>133</v>
      </c>
      <c r="L35" s="374">
        <v>159</v>
      </c>
      <c r="M35" s="376">
        <f>SUM(I35:L35)</f>
        <v>15090</v>
      </c>
      <c r="N35" s="379">
        <f>IF(ISERROR(G35/M35-1),"         /0",(G35/M35-1))</f>
        <v>-0.25082836315440693</v>
      </c>
      <c r="O35" s="373">
        <v>70450</v>
      </c>
      <c r="P35" s="374">
        <v>68552</v>
      </c>
      <c r="Q35" s="375">
        <v>1052</v>
      </c>
      <c r="R35" s="374">
        <v>1082</v>
      </c>
      <c r="S35" s="376">
        <f>SUM(O35:R35)</f>
        <v>141136</v>
      </c>
      <c r="T35" s="377">
        <f>S35/$S$9</f>
        <v>0.003232326341471771</v>
      </c>
      <c r="U35" s="378">
        <v>78758</v>
      </c>
      <c r="V35" s="374">
        <v>79050</v>
      </c>
      <c r="W35" s="375">
        <v>3278</v>
      </c>
      <c r="X35" s="374">
        <v>3266</v>
      </c>
      <c r="Y35" s="376">
        <f>SUM(U35:X35)</f>
        <v>164352</v>
      </c>
      <c r="Z35" s="380">
        <f>IF(ISERROR(S35/Y35-1),"         /0",IF(S35/Y35&gt;5,"  *  ",(S35/Y35-1)))</f>
        <v>-0.14125778816199375</v>
      </c>
    </row>
    <row r="36" spans="1:26" ht="21" customHeight="1">
      <c r="A36" s="371" t="s">
        <v>444</v>
      </c>
      <c r="B36" s="372" t="s">
        <v>445</v>
      </c>
      <c r="C36" s="373">
        <v>4792</v>
      </c>
      <c r="D36" s="374">
        <v>4915</v>
      </c>
      <c r="E36" s="375">
        <v>356</v>
      </c>
      <c r="F36" s="374">
        <v>357</v>
      </c>
      <c r="G36" s="376">
        <f t="shared" si="6"/>
        <v>10420</v>
      </c>
      <c r="H36" s="377">
        <f>G36/$G$9</f>
        <v>0.0025546917330469725</v>
      </c>
      <c r="I36" s="378">
        <v>5816</v>
      </c>
      <c r="J36" s="374">
        <v>5694</v>
      </c>
      <c r="K36" s="375">
        <v>183</v>
      </c>
      <c r="L36" s="374">
        <v>210</v>
      </c>
      <c r="M36" s="376">
        <f>SUM(I36:L36)</f>
        <v>11903</v>
      </c>
      <c r="N36" s="379">
        <f>IF(ISERROR(G36/M36-1),"         /0",(G36/M36-1))</f>
        <v>-0.124590439385029</v>
      </c>
      <c r="O36" s="373">
        <v>51185</v>
      </c>
      <c r="P36" s="374">
        <v>51321</v>
      </c>
      <c r="Q36" s="375">
        <v>2369</v>
      </c>
      <c r="R36" s="374">
        <v>2447</v>
      </c>
      <c r="S36" s="376">
        <f>SUM(O36:R36)</f>
        <v>107322</v>
      </c>
      <c r="T36" s="377">
        <f>S36/$S$9</f>
        <v>0.0024579110051257897</v>
      </c>
      <c r="U36" s="378">
        <v>63636</v>
      </c>
      <c r="V36" s="374">
        <v>62468</v>
      </c>
      <c r="W36" s="375">
        <v>1210</v>
      </c>
      <c r="X36" s="374">
        <v>1395</v>
      </c>
      <c r="Y36" s="376">
        <f>SUM(U36:X36)</f>
        <v>128709</v>
      </c>
      <c r="Z36" s="380">
        <f>IF(ISERROR(S36/Y36-1),"         /0",IF(S36/Y36&gt;5,"  *  ",(S36/Y36-1)))</f>
        <v>-0.16616553620958907</v>
      </c>
    </row>
    <row r="37" spans="1:26" ht="21" customHeight="1">
      <c r="A37" s="371" t="s">
        <v>446</v>
      </c>
      <c r="B37" s="372" t="s">
        <v>447</v>
      </c>
      <c r="C37" s="373">
        <v>4635</v>
      </c>
      <c r="D37" s="374">
        <v>4624</v>
      </c>
      <c r="E37" s="375">
        <v>142</v>
      </c>
      <c r="F37" s="374">
        <v>87</v>
      </c>
      <c r="G37" s="376">
        <f t="shared" si="6"/>
        <v>9488</v>
      </c>
      <c r="H37" s="377">
        <f>G37/$G$9</f>
        <v>0.0023261914743905637</v>
      </c>
      <c r="I37" s="378">
        <v>5030</v>
      </c>
      <c r="J37" s="374">
        <v>4673</v>
      </c>
      <c r="K37" s="375">
        <v>31</v>
      </c>
      <c r="L37" s="374">
        <v>33</v>
      </c>
      <c r="M37" s="376">
        <f>SUM(I37:L37)</f>
        <v>9767</v>
      </c>
      <c r="N37" s="379">
        <f>IF(ISERROR(G37/M37-1),"         /0",(G37/M37-1))</f>
        <v>-0.02856557796662229</v>
      </c>
      <c r="O37" s="373">
        <v>54757</v>
      </c>
      <c r="P37" s="374">
        <v>52847</v>
      </c>
      <c r="Q37" s="375">
        <v>1261</v>
      </c>
      <c r="R37" s="374">
        <v>960</v>
      </c>
      <c r="S37" s="376">
        <f>SUM(O37:R37)</f>
        <v>109825</v>
      </c>
      <c r="T37" s="377">
        <f>S37/$S$9</f>
        <v>0.0025152352373039996</v>
      </c>
      <c r="U37" s="378">
        <v>52934</v>
      </c>
      <c r="V37" s="374">
        <v>50365</v>
      </c>
      <c r="W37" s="375">
        <v>459</v>
      </c>
      <c r="X37" s="374">
        <v>463</v>
      </c>
      <c r="Y37" s="376">
        <f>SUM(U37:X37)</f>
        <v>104221</v>
      </c>
      <c r="Z37" s="380">
        <f>IF(ISERROR(S37/Y37-1),"         /0",IF(S37/Y37&gt;5,"  *  ",(S37/Y37-1)))</f>
        <v>0.053770353383675085</v>
      </c>
    </row>
    <row r="38" spans="1:26" ht="21" customHeight="1">
      <c r="A38" s="371" t="s">
        <v>448</v>
      </c>
      <c r="B38" s="372" t="s">
        <v>449</v>
      </c>
      <c r="C38" s="373">
        <v>4028</v>
      </c>
      <c r="D38" s="374">
        <v>3945</v>
      </c>
      <c r="E38" s="375">
        <v>56</v>
      </c>
      <c r="F38" s="374">
        <v>154</v>
      </c>
      <c r="G38" s="376">
        <f t="shared" si="6"/>
        <v>8183</v>
      </c>
      <c r="H38" s="377">
        <f>G38/$G$9</f>
        <v>0.002006242077881322</v>
      </c>
      <c r="I38" s="378">
        <v>3785</v>
      </c>
      <c r="J38" s="374">
        <v>3634</v>
      </c>
      <c r="K38" s="375">
        <v>58</v>
      </c>
      <c r="L38" s="374">
        <v>58</v>
      </c>
      <c r="M38" s="376">
        <f>SUM(I38:L38)</f>
        <v>7535</v>
      </c>
      <c r="N38" s="379">
        <f>IF(ISERROR(G38/M38-1),"         /0",(G38/M38-1))</f>
        <v>0.08599867285998664</v>
      </c>
      <c r="O38" s="373">
        <v>40005</v>
      </c>
      <c r="P38" s="374">
        <v>39803</v>
      </c>
      <c r="Q38" s="375">
        <v>746</v>
      </c>
      <c r="R38" s="374">
        <v>912</v>
      </c>
      <c r="S38" s="376">
        <f>SUM(O38:R38)</f>
        <v>81466</v>
      </c>
      <c r="T38" s="377">
        <f>S38/$S$9</f>
        <v>0.0018657514577027782</v>
      </c>
      <c r="U38" s="378">
        <v>40376</v>
      </c>
      <c r="V38" s="374">
        <v>38840</v>
      </c>
      <c r="W38" s="375">
        <v>621</v>
      </c>
      <c r="X38" s="374">
        <v>1016</v>
      </c>
      <c r="Y38" s="376">
        <f>SUM(U38:X38)</f>
        <v>80853</v>
      </c>
      <c r="Z38" s="380">
        <f>IF(ISERROR(S38/Y38-1),"         /0",IF(S38/Y38&gt;5,"  *  ",(S38/Y38-1)))</f>
        <v>0.007581660544444757</v>
      </c>
    </row>
    <row r="39" spans="1:26" ht="21" customHeight="1">
      <c r="A39" s="371" t="s">
        <v>450</v>
      </c>
      <c r="B39" s="372" t="s">
        <v>451</v>
      </c>
      <c r="C39" s="373">
        <v>3666</v>
      </c>
      <c r="D39" s="374">
        <v>3591</v>
      </c>
      <c r="E39" s="375">
        <v>21</v>
      </c>
      <c r="F39" s="374">
        <v>18</v>
      </c>
      <c r="G39" s="376">
        <f t="shared" si="6"/>
        <v>7296</v>
      </c>
      <c r="H39" s="377">
        <f>G39/$G$9</f>
        <v>0.0017887745570355769</v>
      </c>
      <c r="I39" s="378">
        <v>2248</v>
      </c>
      <c r="J39" s="374">
        <v>2283</v>
      </c>
      <c r="K39" s="375">
        <v>5</v>
      </c>
      <c r="L39" s="374">
        <v>5</v>
      </c>
      <c r="M39" s="376">
        <f>SUM(I39:L39)</f>
        <v>4541</v>
      </c>
      <c r="N39" s="379">
        <f>IF(ISERROR(G39/M39-1),"         /0",(G39/M39-1))</f>
        <v>0.606694560669456</v>
      </c>
      <c r="O39" s="373">
        <v>32425</v>
      </c>
      <c r="P39" s="374">
        <v>31286</v>
      </c>
      <c r="Q39" s="375">
        <v>242</v>
      </c>
      <c r="R39" s="374">
        <v>271</v>
      </c>
      <c r="S39" s="376">
        <f>SUM(O39:R39)</f>
        <v>64224</v>
      </c>
      <c r="T39" s="377">
        <f>S39/$S$9</f>
        <v>0.0014708715491064154</v>
      </c>
      <c r="U39" s="378">
        <v>24470</v>
      </c>
      <c r="V39" s="374">
        <v>24153</v>
      </c>
      <c r="W39" s="375">
        <v>696</v>
      </c>
      <c r="X39" s="374">
        <v>655</v>
      </c>
      <c r="Y39" s="376">
        <f>SUM(U39:X39)</f>
        <v>49974</v>
      </c>
      <c r="Z39" s="380">
        <f>IF(ISERROR(S39/Y39-1),"         /0",IF(S39/Y39&gt;5,"  *  ",(S39/Y39-1)))</f>
        <v>0.28514827710409407</v>
      </c>
    </row>
    <row r="40" spans="1:26" ht="21" customHeight="1">
      <c r="A40" s="371" t="s">
        <v>452</v>
      </c>
      <c r="B40" s="372" t="s">
        <v>453</v>
      </c>
      <c r="C40" s="373">
        <v>0</v>
      </c>
      <c r="D40" s="374">
        <v>0</v>
      </c>
      <c r="E40" s="375">
        <v>2479</v>
      </c>
      <c r="F40" s="374">
        <v>2608</v>
      </c>
      <c r="G40" s="376">
        <f t="shared" si="6"/>
        <v>5087</v>
      </c>
      <c r="H40" s="377">
        <f aca="true" t="shared" si="22" ref="H40:H52">G40/$G$9</f>
        <v>0.0012471897165076727</v>
      </c>
      <c r="I40" s="378"/>
      <c r="J40" s="374"/>
      <c r="K40" s="375">
        <v>2275</v>
      </c>
      <c r="L40" s="374">
        <v>2303</v>
      </c>
      <c r="M40" s="376">
        <f aca="true" t="shared" si="23" ref="M40:M52">SUM(I40:L40)</f>
        <v>4578</v>
      </c>
      <c r="N40" s="379">
        <f aca="true" t="shared" si="24" ref="N40:N52">IF(ISERROR(G40/M40-1),"         /0",(G40/M40-1))</f>
        <v>0.11118392311052872</v>
      </c>
      <c r="O40" s="373"/>
      <c r="P40" s="374"/>
      <c r="Q40" s="375">
        <v>20822</v>
      </c>
      <c r="R40" s="374">
        <v>21326</v>
      </c>
      <c r="S40" s="376">
        <f aca="true" t="shared" si="25" ref="S40:S52">SUM(O40:R40)</f>
        <v>42148</v>
      </c>
      <c r="T40" s="377">
        <f aca="true" t="shared" si="26" ref="T40:T52">S40/$S$9</f>
        <v>0.0009652823563113041</v>
      </c>
      <c r="U40" s="378"/>
      <c r="V40" s="374"/>
      <c r="W40" s="375">
        <v>36219</v>
      </c>
      <c r="X40" s="374">
        <v>36337</v>
      </c>
      <c r="Y40" s="376">
        <f aca="true" t="shared" si="27" ref="Y40:Y52">SUM(U40:X40)</f>
        <v>72556</v>
      </c>
      <c r="Z40" s="380">
        <f aca="true" t="shared" si="28" ref="Z40:Z52">IF(ISERROR(S40/Y40-1),"         /0",IF(S40/Y40&gt;5,"  *  ",(S40/Y40-1)))</f>
        <v>-0.4190969733722918</v>
      </c>
    </row>
    <row r="41" spans="1:26" ht="21" customHeight="1">
      <c r="A41" s="371" t="s">
        <v>454</v>
      </c>
      <c r="B41" s="372" t="s">
        <v>455</v>
      </c>
      <c r="C41" s="373">
        <v>2215</v>
      </c>
      <c r="D41" s="374">
        <v>2136</v>
      </c>
      <c r="E41" s="375">
        <v>237</v>
      </c>
      <c r="F41" s="374">
        <v>263</v>
      </c>
      <c r="G41" s="376">
        <f t="shared" si="6"/>
        <v>4851</v>
      </c>
      <c r="H41" s="377">
        <f t="shared" si="22"/>
        <v>0.0011893291359895263</v>
      </c>
      <c r="I41" s="378">
        <v>2016</v>
      </c>
      <c r="J41" s="374">
        <v>2000</v>
      </c>
      <c r="K41" s="375">
        <v>230</v>
      </c>
      <c r="L41" s="374">
        <v>217</v>
      </c>
      <c r="M41" s="376">
        <f t="shared" si="23"/>
        <v>4463</v>
      </c>
      <c r="N41" s="379">
        <f t="shared" si="24"/>
        <v>0.08693703786690565</v>
      </c>
      <c r="O41" s="373">
        <v>22515</v>
      </c>
      <c r="P41" s="374">
        <v>21774</v>
      </c>
      <c r="Q41" s="375">
        <v>2669</v>
      </c>
      <c r="R41" s="374">
        <v>2574</v>
      </c>
      <c r="S41" s="376">
        <f t="shared" si="25"/>
        <v>49532</v>
      </c>
      <c r="T41" s="377">
        <f t="shared" si="26"/>
        <v>0.0011343922765685564</v>
      </c>
      <c r="U41" s="378">
        <v>22028</v>
      </c>
      <c r="V41" s="374">
        <v>22115</v>
      </c>
      <c r="W41" s="375">
        <v>3281</v>
      </c>
      <c r="X41" s="374">
        <v>2726</v>
      </c>
      <c r="Y41" s="376">
        <f t="shared" si="27"/>
        <v>50150</v>
      </c>
      <c r="Z41" s="380">
        <f t="shared" si="28"/>
        <v>-0.012323030907278154</v>
      </c>
    </row>
    <row r="42" spans="1:26" ht="21" customHeight="1">
      <c r="A42" s="371" t="s">
        <v>456</v>
      </c>
      <c r="B42" s="372" t="s">
        <v>457</v>
      </c>
      <c r="C42" s="373">
        <v>2201</v>
      </c>
      <c r="D42" s="374">
        <v>2075</v>
      </c>
      <c r="E42" s="375">
        <v>0</v>
      </c>
      <c r="F42" s="374">
        <v>0</v>
      </c>
      <c r="G42" s="376">
        <f t="shared" si="6"/>
        <v>4276</v>
      </c>
      <c r="H42" s="377">
        <f t="shared" si="22"/>
        <v>0.0010483552639643813</v>
      </c>
      <c r="I42" s="378">
        <v>3170</v>
      </c>
      <c r="J42" s="374">
        <v>3154</v>
      </c>
      <c r="K42" s="375">
        <v>10</v>
      </c>
      <c r="L42" s="374">
        <v>18</v>
      </c>
      <c r="M42" s="376">
        <f t="shared" si="23"/>
        <v>6352</v>
      </c>
      <c r="N42" s="379">
        <f t="shared" si="24"/>
        <v>-0.3268261964735516</v>
      </c>
      <c r="O42" s="373">
        <v>26126</v>
      </c>
      <c r="P42" s="374">
        <v>24008</v>
      </c>
      <c r="Q42" s="375">
        <v>9</v>
      </c>
      <c r="R42" s="374">
        <v>9</v>
      </c>
      <c r="S42" s="376">
        <f t="shared" si="25"/>
        <v>50152</v>
      </c>
      <c r="T42" s="377">
        <f t="shared" si="26"/>
        <v>0.0011485916469043496</v>
      </c>
      <c r="U42" s="378">
        <v>31689</v>
      </c>
      <c r="V42" s="374">
        <v>31598</v>
      </c>
      <c r="W42" s="375">
        <v>10</v>
      </c>
      <c r="X42" s="374">
        <v>18</v>
      </c>
      <c r="Y42" s="376">
        <f t="shared" si="27"/>
        <v>63315</v>
      </c>
      <c r="Z42" s="380">
        <f t="shared" si="28"/>
        <v>-0.20789702282239597</v>
      </c>
    </row>
    <row r="43" spans="1:26" ht="21" customHeight="1">
      <c r="A43" s="371" t="s">
        <v>458</v>
      </c>
      <c r="B43" s="372" t="s">
        <v>459</v>
      </c>
      <c r="C43" s="373">
        <v>1195</v>
      </c>
      <c r="D43" s="374">
        <v>1280</v>
      </c>
      <c r="E43" s="375">
        <v>837</v>
      </c>
      <c r="F43" s="374">
        <v>869</v>
      </c>
      <c r="G43" s="376">
        <f t="shared" si="6"/>
        <v>4181</v>
      </c>
      <c r="H43" s="377">
        <f t="shared" si="22"/>
        <v>0.001025063928586314</v>
      </c>
      <c r="I43" s="378">
        <v>1239</v>
      </c>
      <c r="J43" s="374">
        <v>1217</v>
      </c>
      <c r="K43" s="375">
        <v>1253</v>
      </c>
      <c r="L43" s="374">
        <v>1244</v>
      </c>
      <c r="M43" s="376">
        <f t="shared" si="23"/>
        <v>4953</v>
      </c>
      <c r="N43" s="379">
        <f t="shared" si="24"/>
        <v>-0.15586513224308496</v>
      </c>
      <c r="O43" s="373">
        <v>12986</v>
      </c>
      <c r="P43" s="374">
        <v>13338</v>
      </c>
      <c r="Q43" s="375">
        <v>15924</v>
      </c>
      <c r="R43" s="374">
        <v>16364</v>
      </c>
      <c r="S43" s="376">
        <f t="shared" si="25"/>
        <v>58612</v>
      </c>
      <c r="T43" s="377">
        <f t="shared" si="26"/>
        <v>0.0013423443453572685</v>
      </c>
      <c r="U43" s="378">
        <v>13530</v>
      </c>
      <c r="V43" s="374">
        <v>13837</v>
      </c>
      <c r="W43" s="375">
        <v>11832</v>
      </c>
      <c r="X43" s="374">
        <v>12452</v>
      </c>
      <c r="Y43" s="376">
        <f t="shared" si="27"/>
        <v>51651</v>
      </c>
      <c r="Z43" s="380">
        <f t="shared" si="28"/>
        <v>0.1347698979690617</v>
      </c>
    </row>
    <row r="44" spans="1:26" ht="21" customHeight="1">
      <c r="A44" s="371" t="s">
        <v>460</v>
      </c>
      <c r="B44" s="372" t="s">
        <v>460</v>
      </c>
      <c r="C44" s="373">
        <v>887</v>
      </c>
      <c r="D44" s="374">
        <v>966</v>
      </c>
      <c r="E44" s="375">
        <v>1219</v>
      </c>
      <c r="F44" s="374">
        <v>961</v>
      </c>
      <c r="G44" s="376">
        <f t="shared" si="6"/>
        <v>4033</v>
      </c>
      <c r="H44" s="377">
        <f t="shared" si="22"/>
        <v>0.0009887784797867985</v>
      </c>
      <c r="I44" s="378">
        <v>926</v>
      </c>
      <c r="J44" s="374">
        <v>843</v>
      </c>
      <c r="K44" s="375">
        <v>443</v>
      </c>
      <c r="L44" s="374">
        <v>374</v>
      </c>
      <c r="M44" s="376">
        <f t="shared" si="23"/>
        <v>2586</v>
      </c>
      <c r="N44" s="379">
        <f t="shared" si="24"/>
        <v>0.5595514307811291</v>
      </c>
      <c r="O44" s="373">
        <v>8793</v>
      </c>
      <c r="P44" s="374">
        <v>9914</v>
      </c>
      <c r="Q44" s="375">
        <v>8069</v>
      </c>
      <c r="R44" s="374">
        <v>7618</v>
      </c>
      <c r="S44" s="376">
        <f t="shared" si="25"/>
        <v>34394</v>
      </c>
      <c r="T44" s="377">
        <f t="shared" si="26"/>
        <v>0.0007876986182730139</v>
      </c>
      <c r="U44" s="378">
        <v>8618</v>
      </c>
      <c r="V44" s="374">
        <v>9567</v>
      </c>
      <c r="W44" s="375">
        <v>6322</v>
      </c>
      <c r="X44" s="374">
        <v>5404</v>
      </c>
      <c r="Y44" s="376">
        <f t="shared" si="27"/>
        <v>29911</v>
      </c>
      <c r="Z44" s="380">
        <f t="shared" si="28"/>
        <v>0.14987797131490077</v>
      </c>
    </row>
    <row r="45" spans="1:26" ht="21" customHeight="1">
      <c r="A45" s="371" t="s">
        <v>461</v>
      </c>
      <c r="B45" s="372" t="s">
        <v>462</v>
      </c>
      <c r="C45" s="373">
        <v>1272</v>
      </c>
      <c r="D45" s="374">
        <v>1385</v>
      </c>
      <c r="E45" s="375">
        <v>710</v>
      </c>
      <c r="F45" s="374">
        <v>588</v>
      </c>
      <c r="G45" s="376">
        <f t="shared" si="6"/>
        <v>3955</v>
      </c>
      <c r="H45" s="377">
        <f t="shared" si="22"/>
        <v>0.0009696550675816484</v>
      </c>
      <c r="I45" s="378">
        <v>262</v>
      </c>
      <c r="J45" s="374">
        <v>258</v>
      </c>
      <c r="K45" s="375">
        <v>1922</v>
      </c>
      <c r="L45" s="374">
        <v>1749</v>
      </c>
      <c r="M45" s="376">
        <f t="shared" si="23"/>
        <v>4191</v>
      </c>
      <c r="N45" s="379">
        <f t="shared" si="24"/>
        <v>-0.05631114292531614</v>
      </c>
      <c r="O45" s="373">
        <v>12667</v>
      </c>
      <c r="P45" s="374">
        <v>12960</v>
      </c>
      <c r="Q45" s="375">
        <v>12342</v>
      </c>
      <c r="R45" s="374">
        <v>11359</v>
      </c>
      <c r="S45" s="376">
        <f t="shared" si="25"/>
        <v>49328</v>
      </c>
      <c r="T45" s="377">
        <f t="shared" si="26"/>
        <v>0.001129720225683876</v>
      </c>
      <c r="U45" s="378">
        <v>5246</v>
      </c>
      <c r="V45" s="374">
        <v>5020</v>
      </c>
      <c r="W45" s="375">
        <v>14638</v>
      </c>
      <c r="X45" s="374">
        <v>14124</v>
      </c>
      <c r="Y45" s="376">
        <f t="shared" si="27"/>
        <v>39028</v>
      </c>
      <c r="Z45" s="380">
        <f t="shared" si="28"/>
        <v>0.2639130880393563</v>
      </c>
    </row>
    <row r="46" spans="1:26" ht="21" customHeight="1">
      <c r="A46" s="371" t="s">
        <v>463</v>
      </c>
      <c r="B46" s="372" t="s">
        <v>464</v>
      </c>
      <c r="C46" s="373">
        <v>1431</v>
      </c>
      <c r="D46" s="374">
        <v>1526</v>
      </c>
      <c r="E46" s="375">
        <v>455</v>
      </c>
      <c r="F46" s="374">
        <v>419</v>
      </c>
      <c r="G46" s="376">
        <f t="shared" si="6"/>
        <v>3831</v>
      </c>
      <c r="H46" s="377">
        <f t="shared" si="22"/>
        <v>0.0009392537456144867</v>
      </c>
      <c r="I46" s="378">
        <v>1515</v>
      </c>
      <c r="J46" s="374">
        <v>1453</v>
      </c>
      <c r="K46" s="375">
        <v>68</v>
      </c>
      <c r="L46" s="374">
        <v>72</v>
      </c>
      <c r="M46" s="376">
        <f t="shared" si="23"/>
        <v>3108</v>
      </c>
      <c r="N46" s="379">
        <f t="shared" si="24"/>
        <v>0.23262548262548255</v>
      </c>
      <c r="O46" s="373">
        <v>13948</v>
      </c>
      <c r="P46" s="374">
        <v>15396</v>
      </c>
      <c r="Q46" s="375">
        <v>3105</v>
      </c>
      <c r="R46" s="374">
        <v>2962</v>
      </c>
      <c r="S46" s="376">
        <f t="shared" si="25"/>
        <v>35411</v>
      </c>
      <c r="T46" s="377">
        <f t="shared" si="26"/>
        <v>0.0008109901660657585</v>
      </c>
      <c r="U46" s="378">
        <v>13172</v>
      </c>
      <c r="V46" s="374">
        <v>13797</v>
      </c>
      <c r="W46" s="375">
        <v>763</v>
      </c>
      <c r="X46" s="374">
        <v>779</v>
      </c>
      <c r="Y46" s="376">
        <f t="shared" si="27"/>
        <v>28511</v>
      </c>
      <c r="Z46" s="380">
        <f t="shared" si="28"/>
        <v>0.24201185507348044</v>
      </c>
    </row>
    <row r="47" spans="1:26" ht="21" customHeight="1">
      <c r="A47" s="371" t="s">
        <v>465</v>
      </c>
      <c r="B47" s="372" t="s">
        <v>466</v>
      </c>
      <c r="C47" s="373">
        <v>1754</v>
      </c>
      <c r="D47" s="374">
        <v>1795</v>
      </c>
      <c r="E47" s="375">
        <v>10</v>
      </c>
      <c r="F47" s="374">
        <v>11</v>
      </c>
      <c r="G47" s="376">
        <f t="shared" si="6"/>
        <v>3570</v>
      </c>
      <c r="H47" s="377">
        <f t="shared" si="22"/>
        <v>0.0008752638663126384</v>
      </c>
      <c r="I47" s="378">
        <v>1873</v>
      </c>
      <c r="J47" s="374">
        <v>1780</v>
      </c>
      <c r="K47" s="375">
        <v>26</v>
      </c>
      <c r="L47" s="374">
        <v>24</v>
      </c>
      <c r="M47" s="376">
        <f t="shared" si="23"/>
        <v>3703</v>
      </c>
      <c r="N47" s="379">
        <f t="shared" si="24"/>
        <v>-0.03591682419659736</v>
      </c>
      <c r="O47" s="373">
        <v>18186</v>
      </c>
      <c r="P47" s="374">
        <v>18020</v>
      </c>
      <c r="Q47" s="375">
        <v>479</v>
      </c>
      <c r="R47" s="374">
        <v>594</v>
      </c>
      <c r="S47" s="376">
        <f t="shared" si="25"/>
        <v>37279</v>
      </c>
      <c r="T47" s="377">
        <f t="shared" si="26"/>
        <v>0.00085377149475489</v>
      </c>
      <c r="U47" s="378">
        <v>18100</v>
      </c>
      <c r="V47" s="374">
        <v>17683</v>
      </c>
      <c r="W47" s="375">
        <v>182</v>
      </c>
      <c r="X47" s="374">
        <v>161</v>
      </c>
      <c r="Y47" s="376">
        <f t="shared" si="27"/>
        <v>36126</v>
      </c>
      <c r="Z47" s="380">
        <f t="shared" si="28"/>
        <v>0.03191607152743181</v>
      </c>
    </row>
    <row r="48" spans="1:26" ht="21" customHeight="1">
      <c r="A48" s="371" t="s">
        <v>467</v>
      </c>
      <c r="B48" s="372" t="s">
        <v>468</v>
      </c>
      <c r="C48" s="373">
        <v>252</v>
      </c>
      <c r="D48" s="374">
        <v>210</v>
      </c>
      <c r="E48" s="375">
        <v>1586</v>
      </c>
      <c r="F48" s="374">
        <v>1419</v>
      </c>
      <c r="G48" s="376">
        <f t="shared" si="6"/>
        <v>3467</v>
      </c>
      <c r="H48" s="377">
        <f t="shared" si="22"/>
        <v>0.0008500111553237863</v>
      </c>
      <c r="I48" s="378">
        <v>226</v>
      </c>
      <c r="J48" s="374">
        <v>187</v>
      </c>
      <c r="K48" s="375">
        <v>2113</v>
      </c>
      <c r="L48" s="374">
        <v>1725</v>
      </c>
      <c r="M48" s="376">
        <f t="shared" si="23"/>
        <v>4251</v>
      </c>
      <c r="N48" s="379">
        <f t="shared" si="24"/>
        <v>-0.1844271936015055</v>
      </c>
      <c r="O48" s="373">
        <v>2358</v>
      </c>
      <c r="P48" s="374">
        <v>2347</v>
      </c>
      <c r="Q48" s="375">
        <v>16761</v>
      </c>
      <c r="R48" s="374">
        <v>16361</v>
      </c>
      <c r="S48" s="376">
        <f t="shared" si="25"/>
        <v>37827</v>
      </c>
      <c r="T48" s="377">
        <f t="shared" si="26"/>
        <v>0.0008663219059549136</v>
      </c>
      <c r="U48" s="378">
        <v>1945</v>
      </c>
      <c r="V48" s="374">
        <v>1997</v>
      </c>
      <c r="W48" s="375">
        <v>15155</v>
      </c>
      <c r="X48" s="374">
        <v>14911</v>
      </c>
      <c r="Y48" s="376">
        <f t="shared" si="27"/>
        <v>34008</v>
      </c>
      <c r="Z48" s="380">
        <f t="shared" si="28"/>
        <v>0.11229710656316172</v>
      </c>
    </row>
    <row r="49" spans="1:26" ht="21" customHeight="1">
      <c r="A49" s="371" t="s">
        <v>469</v>
      </c>
      <c r="B49" s="372" t="s">
        <v>470</v>
      </c>
      <c r="C49" s="373">
        <v>1492</v>
      </c>
      <c r="D49" s="374">
        <v>1443</v>
      </c>
      <c r="E49" s="375">
        <v>254</v>
      </c>
      <c r="F49" s="374">
        <v>199</v>
      </c>
      <c r="G49" s="376">
        <f t="shared" si="6"/>
        <v>3388</v>
      </c>
      <c r="H49" s="377">
        <f t="shared" si="22"/>
        <v>0.0008306425711672882</v>
      </c>
      <c r="I49" s="378">
        <v>1638</v>
      </c>
      <c r="J49" s="374">
        <v>1516</v>
      </c>
      <c r="K49" s="375">
        <v>147</v>
      </c>
      <c r="L49" s="374">
        <v>151</v>
      </c>
      <c r="M49" s="376">
        <f t="shared" si="23"/>
        <v>3452</v>
      </c>
      <c r="N49" s="379">
        <f t="shared" si="24"/>
        <v>-0.018539976825028948</v>
      </c>
      <c r="O49" s="373">
        <v>16237</v>
      </c>
      <c r="P49" s="374">
        <v>15897</v>
      </c>
      <c r="Q49" s="375">
        <v>2094</v>
      </c>
      <c r="R49" s="374">
        <v>2541</v>
      </c>
      <c r="S49" s="376">
        <f t="shared" si="25"/>
        <v>36769</v>
      </c>
      <c r="T49" s="377">
        <f t="shared" si="26"/>
        <v>0.0008420913675431892</v>
      </c>
      <c r="U49" s="378">
        <v>16191</v>
      </c>
      <c r="V49" s="374">
        <v>15944</v>
      </c>
      <c r="W49" s="375">
        <v>1971</v>
      </c>
      <c r="X49" s="374">
        <v>2539</v>
      </c>
      <c r="Y49" s="376">
        <f t="shared" si="27"/>
        <v>36645</v>
      </c>
      <c r="Z49" s="380">
        <f t="shared" si="28"/>
        <v>0.0033838177104652534</v>
      </c>
    </row>
    <row r="50" spans="1:26" ht="21" customHeight="1">
      <c r="A50" s="371" t="s">
        <v>471</v>
      </c>
      <c r="B50" s="372" t="s">
        <v>472</v>
      </c>
      <c r="C50" s="373">
        <v>1248</v>
      </c>
      <c r="D50" s="374">
        <v>1227</v>
      </c>
      <c r="E50" s="375">
        <v>407</v>
      </c>
      <c r="F50" s="374">
        <v>394</v>
      </c>
      <c r="G50" s="376">
        <f t="shared" si="6"/>
        <v>3276</v>
      </c>
      <c r="H50" s="377">
        <f t="shared" si="22"/>
        <v>0.0008031833126163035</v>
      </c>
      <c r="I50" s="378">
        <v>1136</v>
      </c>
      <c r="J50" s="374">
        <v>1031</v>
      </c>
      <c r="K50" s="375">
        <v>592</v>
      </c>
      <c r="L50" s="374">
        <v>503</v>
      </c>
      <c r="M50" s="376">
        <f t="shared" si="23"/>
        <v>3262</v>
      </c>
      <c r="N50" s="379">
        <f t="shared" si="24"/>
        <v>0.0042918454935623185</v>
      </c>
      <c r="O50" s="373">
        <v>12312</v>
      </c>
      <c r="P50" s="374">
        <v>12386</v>
      </c>
      <c r="Q50" s="375">
        <v>5900</v>
      </c>
      <c r="R50" s="374">
        <v>5396</v>
      </c>
      <c r="S50" s="376">
        <f t="shared" si="25"/>
        <v>35994</v>
      </c>
      <c r="T50" s="377">
        <f t="shared" si="26"/>
        <v>0.0008243421546234478</v>
      </c>
      <c r="U50" s="378">
        <v>11083</v>
      </c>
      <c r="V50" s="374">
        <v>10568</v>
      </c>
      <c r="W50" s="375">
        <v>6587</v>
      </c>
      <c r="X50" s="374">
        <v>6221</v>
      </c>
      <c r="Y50" s="376">
        <f t="shared" si="27"/>
        <v>34459</v>
      </c>
      <c r="Z50" s="380">
        <f t="shared" si="28"/>
        <v>0.04454569198177549</v>
      </c>
    </row>
    <row r="51" spans="1:26" ht="21" customHeight="1">
      <c r="A51" s="371" t="s">
        <v>473</v>
      </c>
      <c r="B51" s="372" t="s">
        <v>473</v>
      </c>
      <c r="C51" s="373">
        <v>510</v>
      </c>
      <c r="D51" s="374">
        <v>502</v>
      </c>
      <c r="E51" s="375">
        <v>640</v>
      </c>
      <c r="F51" s="374">
        <v>741</v>
      </c>
      <c r="G51" s="376">
        <f t="shared" si="6"/>
        <v>2393</v>
      </c>
      <c r="H51" s="377">
        <f t="shared" si="22"/>
        <v>0.0005866964795759506</v>
      </c>
      <c r="I51" s="378">
        <v>520</v>
      </c>
      <c r="J51" s="374">
        <v>473</v>
      </c>
      <c r="K51" s="375">
        <v>519</v>
      </c>
      <c r="L51" s="374">
        <v>692</v>
      </c>
      <c r="M51" s="376">
        <f t="shared" si="23"/>
        <v>2204</v>
      </c>
      <c r="N51" s="379">
        <f t="shared" si="24"/>
        <v>0.08575317604355726</v>
      </c>
      <c r="O51" s="373">
        <v>5001</v>
      </c>
      <c r="P51" s="374">
        <v>4950</v>
      </c>
      <c r="Q51" s="375">
        <v>5952</v>
      </c>
      <c r="R51" s="374">
        <v>6033</v>
      </c>
      <c r="S51" s="376">
        <f t="shared" si="25"/>
        <v>21936</v>
      </c>
      <c r="T51" s="377">
        <f t="shared" si="26"/>
        <v>0.0005023828833644483</v>
      </c>
      <c r="U51" s="378">
        <v>4997</v>
      </c>
      <c r="V51" s="374">
        <v>5111</v>
      </c>
      <c r="W51" s="375">
        <v>6208</v>
      </c>
      <c r="X51" s="374">
        <v>6154</v>
      </c>
      <c r="Y51" s="376">
        <f t="shared" si="27"/>
        <v>22470</v>
      </c>
      <c r="Z51" s="380">
        <f t="shared" si="28"/>
        <v>-0.02376502002670222</v>
      </c>
    </row>
    <row r="52" spans="1:26" ht="21" customHeight="1">
      <c r="A52" s="371" t="s">
        <v>474</v>
      </c>
      <c r="B52" s="372" t="s">
        <v>474</v>
      </c>
      <c r="C52" s="373">
        <v>1072</v>
      </c>
      <c r="D52" s="374">
        <v>1119</v>
      </c>
      <c r="E52" s="375">
        <v>80</v>
      </c>
      <c r="F52" s="374">
        <v>71</v>
      </c>
      <c r="G52" s="376">
        <f t="shared" si="6"/>
        <v>2342</v>
      </c>
      <c r="H52" s="377">
        <f t="shared" si="22"/>
        <v>0.0005741927100571986</v>
      </c>
      <c r="I52" s="378">
        <v>971</v>
      </c>
      <c r="J52" s="374">
        <v>971</v>
      </c>
      <c r="K52" s="375">
        <v>100</v>
      </c>
      <c r="L52" s="374">
        <v>92</v>
      </c>
      <c r="M52" s="376">
        <f t="shared" si="23"/>
        <v>2134</v>
      </c>
      <c r="N52" s="379">
        <f t="shared" si="24"/>
        <v>0.09746954076850978</v>
      </c>
      <c r="O52" s="373">
        <v>9908</v>
      </c>
      <c r="P52" s="374">
        <v>10364</v>
      </c>
      <c r="Q52" s="375">
        <v>719</v>
      </c>
      <c r="R52" s="374">
        <v>787</v>
      </c>
      <c r="S52" s="376">
        <f t="shared" si="25"/>
        <v>21778</v>
      </c>
      <c r="T52" s="377">
        <f t="shared" si="26"/>
        <v>0.000498764334149843</v>
      </c>
      <c r="U52" s="378">
        <v>8263</v>
      </c>
      <c r="V52" s="374">
        <v>8441</v>
      </c>
      <c r="W52" s="375">
        <v>1280</v>
      </c>
      <c r="X52" s="374">
        <v>1666</v>
      </c>
      <c r="Y52" s="376">
        <f t="shared" si="27"/>
        <v>19650</v>
      </c>
      <c r="Z52" s="380">
        <f t="shared" si="28"/>
        <v>0.10829516539440198</v>
      </c>
    </row>
    <row r="53" spans="1:26" ht="21" customHeight="1">
      <c r="A53" s="371" t="s">
        <v>444</v>
      </c>
      <c r="B53" s="372" t="s">
        <v>475</v>
      </c>
      <c r="C53" s="373">
        <v>908</v>
      </c>
      <c r="D53" s="374">
        <v>1051</v>
      </c>
      <c r="E53" s="375">
        <v>7</v>
      </c>
      <c r="F53" s="374">
        <v>11</v>
      </c>
      <c r="G53" s="376">
        <f t="shared" si="6"/>
        <v>1977</v>
      </c>
      <c r="H53" s="377">
        <f aca="true" t="shared" si="29" ref="H53:H66">G53/$G$9</f>
        <v>0.0004847049478151502</v>
      </c>
      <c r="I53" s="378">
        <v>684</v>
      </c>
      <c r="J53" s="374">
        <v>750</v>
      </c>
      <c r="K53" s="375">
        <v>55</v>
      </c>
      <c r="L53" s="374">
        <v>50</v>
      </c>
      <c r="M53" s="376">
        <f aca="true" t="shared" si="30" ref="M53:M66">SUM(I53:L53)</f>
        <v>1539</v>
      </c>
      <c r="N53" s="379">
        <f aca="true" t="shared" si="31" ref="N53:N66">IF(ISERROR(G53/M53-1),"         /0",(G53/M53-1))</f>
        <v>0.28460038986354785</v>
      </c>
      <c r="O53" s="373">
        <v>8926</v>
      </c>
      <c r="P53" s="374">
        <v>9852</v>
      </c>
      <c r="Q53" s="375">
        <v>728</v>
      </c>
      <c r="R53" s="374">
        <v>1803</v>
      </c>
      <c r="S53" s="376">
        <f aca="true" t="shared" si="32" ref="S53:S66">SUM(O53:R53)</f>
        <v>21309</v>
      </c>
      <c r="T53" s="377">
        <f aca="true" t="shared" si="33" ref="T53:T66">S53/$S$9</f>
        <v>0.000488023197557122</v>
      </c>
      <c r="U53" s="378">
        <v>6387</v>
      </c>
      <c r="V53" s="374">
        <v>6940</v>
      </c>
      <c r="W53" s="375">
        <v>989</v>
      </c>
      <c r="X53" s="374">
        <v>2291</v>
      </c>
      <c r="Y53" s="376">
        <f aca="true" t="shared" si="34" ref="Y53:Y66">SUM(U53:X53)</f>
        <v>16607</v>
      </c>
      <c r="Z53" s="380">
        <f aca="true" t="shared" si="35" ref="Z53:Z66">IF(ISERROR(S53/Y53-1),"         /0",IF(S53/Y53&gt;5,"  *  ",(S53/Y53-1)))</f>
        <v>0.2831336183537063</v>
      </c>
    </row>
    <row r="54" spans="1:26" ht="21" customHeight="1">
      <c r="A54" s="371" t="s">
        <v>476</v>
      </c>
      <c r="B54" s="372" t="s">
        <v>477</v>
      </c>
      <c r="C54" s="373">
        <v>895</v>
      </c>
      <c r="D54" s="374">
        <v>933</v>
      </c>
      <c r="E54" s="375">
        <v>11</v>
      </c>
      <c r="F54" s="374">
        <v>12</v>
      </c>
      <c r="G54" s="376">
        <f t="shared" si="6"/>
        <v>1851</v>
      </c>
      <c r="H54" s="377">
        <f t="shared" si="29"/>
        <v>0.0004538132819452923</v>
      </c>
      <c r="I54" s="378">
        <v>951</v>
      </c>
      <c r="J54" s="374">
        <v>1010</v>
      </c>
      <c r="K54" s="375">
        <v>18</v>
      </c>
      <c r="L54" s="374">
        <v>17</v>
      </c>
      <c r="M54" s="376">
        <f t="shared" si="30"/>
        <v>1996</v>
      </c>
      <c r="N54" s="379">
        <f t="shared" si="31"/>
        <v>-0.07264529058116231</v>
      </c>
      <c r="O54" s="373">
        <v>9683</v>
      </c>
      <c r="P54" s="374">
        <v>10348</v>
      </c>
      <c r="Q54" s="375">
        <v>13</v>
      </c>
      <c r="R54" s="374">
        <v>14</v>
      </c>
      <c r="S54" s="376">
        <f t="shared" si="32"/>
        <v>20058</v>
      </c>
      <c r="T54" s="377">
        <f t="shared" si="33"/>
        <v>0.00045937253257312654</v>
      </c>
      <c r="U54" s="378">
        <v>11060</v>
      </c>
      <c r="V54" s="374">
        <v>12210</v>
      </c>
      <c r="W54" s="375">
        <v>18</v>
      </c>
      <c r="X54" s="374">
        <v>17</v>
      </c>
      <c r="Y54" s="376">
        <f t="shared" si="34"/>
        <v>23305</v>
      </c>
      <c r="Z54" s="380">
        <f t="shared" si="35"/>
        <v>-0.13932632482299934</v>
      </c>
    </row>
    <row r="55" spans="1:26" ht="21" customHeight="1">
      <c r="A55" s="371" t="s">
        <v>478</v>
      </c>
      <c r="B55" s="372" t="s">
        <v>479</v>
      </c>
      <c r="C55" s="373">
        <v>125</v>
      </c>
      <c r="D55" s="374">
        <v>165</v>
      </c>
      <c r="E55" s="375">
        <v>531</v>
      </c>
      <c r="F55" s="374">
        <v>604</v>
      </c>
      <c r="G55" s="376">
        <f t="shared" si="6"/>
        <v>1425</v>
      </c>
      <c r="H55" s="377">
        <f t="shared" si="29"/>
        <v>0.00034937003067101114</v>
      </c>
      <c r="I55" s="378">
        <v>222</v>
      </c>
      <c r="J55" s="374">
        <v>214</v>
      </c>
      <c r="K55" s="375">
        <v>719</v>
      </c>
      <c r="L55" s="374">
        <v>667</v>
      </c>
      <c r="M55" s="376">
        <f t="shared" si="30"/>
        <v>1822</v>
      </c>
      <c r="N55" s="379">
        <f t="shared" si="31"/>
        <v>-0.2178924259055982</v>
      </c>
      <c r="O55" s="373">
        <v>3488</v>
      </c>
      <c r="P55" s="374">
        <v>3283</v>
      </c>
      <c r="Q55" s="375">
        <v>9732</v>
      </c>
      <c r="R55" s="374">
        <v>9036</v>
      </c>
      <c r="S55" s="376">
        <f t="shared" si="32"/>
        <v>25539</v>
      </c>
      <c r="T55" s="377">
        <f t="shared" si="33"/>
        <v>0.0005848995467835816</v>
      </c>
      <c r="U55" s="378">
        <v>1335</v>
      </c>
      <c r="V55" s="374">
        <v>1169</v>
      </c>
      <c r="W55" s="375">
        <v>8946</v>
      </c>
      <c r="X55" s="374">
        <v>8092</v>
      </c>
      <c r="Y55" s="376">
        <f t="shared" si="34"/>
        <v>19542</v>
      </c>
      <c r="Z55" s="380">
        <f t="shared" si="35"/>
        <v>0.30687749462695724</v>
      </c>
    </row>
    <row r="56" spans="1:26" ht="21" customHeight="1">
      <c r="A56" s="371" t="s">
        <v>469</v>
      </c>
      <c r="B56" s="372" t="s">
        <v>480</v>
      </c>
      <c r="C56" s="373">
        <v>0</v>
      </c>
      <c r="D56" s="374">
        <v>0</v>
      </c>
      <c r="E56" s="375">
        <v>624</v>
      </c>
      <c r="F56" s="374">
        <v>619</v>
      </c>
      <c r="G56" s="376">
        <f t="shared" si="6"/>
        <v>1243</v>
      </c>
      <c r="H56" s="377">
        <f t="shared" si="29"/>
        <v>0.0003047487355256609</v>
      </c>
      <c r="I56" s="378"/>
      <c r="J56" s="374"/>
      <c r="K56" s="375">
        <v>747</v>
      </c>
      <c r="L56" s="374">
        <v>734</v>
      </c>
      <c r="M56" s="376">
        <f t="shared" si="30"/>
        <v>1481</v>
      </c>
      <c r="N56" s="379">
        <f t="shared" si="31"/>
        <v>-0.1607022282241729</v>
      </c>
      <c r="O56" s="373"/>
      <c r="P56" s="374"/>
      <c r="Q56" s="375">
        <v>7268</v>
      </c>
      <c r="R56" s="374">
        <v>7179</v>
      </c>
      <c r="S56" s="376">
        <f t="shared" si="32"/>
        <v>14447</v>
      </c>
      <c r="T56" s="377">
        <f t="shared" si="33"/>
        <v>0.0003308682310341988</v>
      </c>
      <c r="U56" s="378"/>
      <c r="V56" s="374"/>
      <c r="W56" s="375">
        <v>6003</v>
      </c>
      <c r="X56" s="374">
        <v>6643</v>
      </c>
      <c r="Y56" s="376">
        <f t="shared" si="34"/>
        <v>12646</v>
      </c>
      <c r="Z56" s="380">
        <f t="shared" si="35"/>
        <v>0.14241657441088096</v>
      </c>
    </row>
    <row r="57" spans="1:26" ht="21" customHeight="1">
      <c r="A57" s="371" t="s">
        <v>481</v>
      </c>
      <c r="B57" s="372" t="s">
        <v>482</v>
      </c>
      <c r="C57" s="373">
        <v>407</v>
      </c>
      <c r="D57" s="374">
        <v>606</v>
      </c>
      <c r="E57" s="375">
        <v>89</v>
      </c>
      <c r="F57" s="374">
        <v>55</v>
      </c>
      <c r="G57" s="376">
        <f t="shared" si="6"/>
        <v>1157</v>
      </c>
      <c r="H57" s="377">
        <f t="shared" si="29"/>
        <v>0.0002836639477097262</v>
      </c>
      <c r="I57" s="378"/>
      <c r="J57" s="374"/>
      <c r="K57" s="375">
        <v>4</v>
      </c>
      <c r="L57" s="374">
        <v>4</v>
      </c>
      <c r="M57" s="376">
        <f t="shared" si="30"/>
        <v>8</v>
      </c>
      <c r="N57" s="379">
        <f t="shared" si="31"/>
        <v>143.625</v>
      </c>
      <c r="O57" s="373">
        <v>1882</v>
      </c>
      <c r="P57" s="374">
        <v>2669</v>
      </c>
      <c r="Q57" s="375">
        <v>1359</v>
      </c>
      <c r="R57" s="374">
        <v>1131</v>
      </c>
      <c r="S57" s="376">
        <f t="shared" si="32"/>
        <v>7041</v>
      </c>
      <c r="T57" s="377">
        <f t="shared" si="33"/>
        <v>0.00016125446215212803</v>
      </c>
      <c r="U57" s="378"/>
      <c r="V57" s="374"/>
      <c r="W57" s="375">
        <v>22</v>
      </c>
      <c r="X57" s="374">
        <v>23</v>
      </c>
      <c r="Y57" s="376">
        <f t="shared" si="34"/>
        <v>45</v>
      </c>
      <c r="Z57" s="380" t="str">
        <f t="shared" si="35"/>
        <v>  *  </v>
      </c>
    </row>
    <row r="58" spans="1:26" ht="21" customHeight="1">
      <c r="A58" s="371" t="s">
        <v>483</v>
      </c>
      <c r="B58" s="372" t="s">
        <v>483</v>
      </c>
      <c r="C58" s="373">
        <v>591</v>
      </c>
      <c r="D58" s="374">
        <v>534</v>
      </c>
      <c r="E58" s="375">
        <v>5</v>
      </c>
      <c r="F58" s="374">
        <v>24</v>
      </c>
      <c r="G58" s="376">
        <f t="shared" si="6"/>
        <v>1154</v>
      </c>
      <c r="H58" s="377">
        <f t="shared" si="29"/>
        <v>0.00028292843185568196</v>
      </c>
      <c r="I58" s="378">
        <v>575</v>
      </c>
      <c r="J58" s="374">
        <v>525</v>
      </c>
      <c r="K58" s="375">
        <v>29</v>
      </c>
      <c r="L58" s="374">
        <v>29</v>
      </c>
      <c r="M58" s="376">
        <f t="shared" si="30"/>
        <v>1158</v>
      </c>
      <c r="N58" s="379">
        <f t="shared" si="31"/>
        <v>-0.003454231433506094</v>
      </c>
      <c r="O58" s="373">
        <v>5980</v>
      </c>
      <c r="P58" s="374">
        <v>5220</v>
      </c>
      <c r="Q58" s="375">
        <v>318</v>
      </c>
      <c r="R58" s="374">
        <v>252</v>
      </c>
      <c r="S58" s="376">
        <f t="shared" si="32"/>
        <v>11770</v>
      </c>
      <c r="T58" s="377">
        <f t="shared" si="33"/>
        <v>0.0002695590142778791</v>
      </c>
      <c r="U58" s="378">
        <v>5797</v>
      </c>
      <c r="V58" s="374">
        <v>5502</v>
      </c>
      <c r="W58" s="375">
        <v>270</v>
      </c>
      <c r="X58" s="374">
        <v>283</v>
      </c>
      <c r="Y58" s="376">
        <f t="shared" si="34"/>
        <v>11852</v>
      </c>
      <c r="Z58" s="380">
        <f t="shared" si="35"/>
        <v>-0.006918663516706003</v>
      </c>
    </row>
    <row r="59" spans="1:26" ht="21" customHeight="1">
      <c r="A59" s="371" t="s">
        <v>484</v>
      </c>
      <c r="B59" s="372" t="s">
        <v>484</v>
      </c>
      <c r="C59" s="373">
        <v>545</v>
      </c>
      <c r="D59" s="374">
        <v>540</v>
      </c>
      <c r="E59" s="375">
        <v>1</v>
      </c>
      <c r="F59" s="374">
        <v>1</v>
      </c>
      <c r="G59" s="376">
        <f t="shared" si="6"/>
        <v>1087</v>
      </c>
      <c r="H59" s="377">
        <f t="shared" si="29"/>
        <v>0.00026650191111536077</v>
      </c>
      <c r="I59" s="378">
        <v>597</v>
      </c>
      <c r="J59" s="374">
        <v>545</v>
      </c>
      <c r="K59" s="375">
        <v>7</v>
      </c>
      <c r="L59" s="374">
        <v>7</v>
      </c>
      <c r="M59" s="376">
        <f t="shared" si="30"/>
        <v>1156</v>
      </c>
      <c r="N59" s="379">
        <f t="shared" si="31"/>
        <v>-0.059688581314878864</v>
      </c>
      <c r="O59" s="373">
        <v>7382</v>
      </c>
      <c r="P59" s="374">
        <v>6453</v>
      </c>
      <c r="Q59" s="375">
        <v>80</v>
      </c>
      <c r="R59" s="374">
        <v>83</v>
      </c>
      <c r="S59" s="376">
        <f t="shared" si="32"/>
        <v>13998</v>
      </c>
      <c r="T59" s="377">
        <f t="shared" si="33"/>
        <v>0.00032058513864585827</v>
      </c>
      <c r="U59" s="378">
        <v>7075</v>
      </c>
      <c r="V59" s="374">
        <v>6376</v>
      </c>
      <c r="W59" s="375">
        <v>83</v>
      </c>
      <c r="X59" s="374">
        <v>84</v>
      </c>
      <c r="Y59" s="376">
        <f t="shared" si="34"/>
        <v>13618</v>
      </c>
      <c r="Z59" s="380">
        <f t="shared" si="35"/>
        <v>0.027904244382435106</v>
      </c>
    </row>
    <row r="60" spans="1:26" ht="21" customHeight="1">
      <c r="A60" s="371" t="s">
        <v>485</v>
      </c>
      <c r="B60" s="372" t="s">
        <v>486</v>
      </c>
      <c r="C60" s="373">
        <v>492</v>
      </c>
      <c r="D60" s="374">
        <v>449</v>
      </c>
      <c r="E60" s="375">
        <v>43</v>
      </c>
      <c r="F60" s="374">
        <v>45</v>
      </c>
      <c r="G60" s="376">
        <f t="shared" si="6"/>
        <v>1029</v>
      </c>
      <c r="H60" s="377">
        <f t="shared" si="29"/>
        <v>0.00025228193793717224</v>
      </c>
      <c r="I60" s="378">
        <v>494</v>
      </c>
      <c r="J60" s="374">
        <v>428</v>
      </c>
      <c r="K60" s="375">
        <v>18</v>
      </c>
      <c r="L60" s="374">
        <v>19</v>
      </c>
      <c r="M60" s="376">
        <f t="shared" si="30"/>
        <v>959</v>
      </c>
      <c r="N60" s="379">
        <f t="shared" si="31"/>
        <v>0.07299270072992692</v>
      </c>
      <c r="O60" s="373">
        <v>5206</v>
      </c>
      <c r="P60" s="374">
        <v>4715</v>
      </c>
      <c r="Q60" s="375">
        <v>130</v>
      </c>
      <c r="R60" s="374">
        <v>133</v>
      </c>
      <c r="S60" s="376">
        <f t="shared" si="32"/>
        <v>10184</v>
      </c>
      <c r="T60" s="377">
        <f t="shared" si="33"/>
        <v>0.00023323610887051154</v>
      </c>
      <c r="U60" s="378">
        <v>2123</v>
      </c>
      <c r="V60" s="374">
        <v>1988</v>
      </c>
      <c r="W60" s="375">
        <v>2857</v>
      </c>
      <c r="X60" s="374">
        <v>2689</v>
      </c>
      <c r="Y60" s="376">
        <f t="shared" si="34"/>
        <v>9657</v>
      </c>
      <c r="Z60" s="380">
        <f t="shared" si="35"/>
        <v>0.054571813192502816</v>
      </c>
    </row>
    <row r="61" spans="1:26" ht="21" customHeight="1">
      <c r="A61" s="371" t="s">
        <v>487</v>
      </c>
      <c r="B61" s="372" t="s">
        <v>487</v>
      </c>
      <c r="C61" s="373">
        <v>416</v>
      </c>
      <c r="D61" s="374">
        <v>448</v>
      </c>
      <c r="E61" s="375">
        <v>73</v>
      </c>
      <c r="F61" s="374">
        <v>23</v>
      </c>
      <c r="G61" s="376">
        <f t="shared" si="6"/>
        <v>960</v>
      </c>
      <c r="H61" s="377">
        <f t="shared" si="29"/>
        <v>0.00023536507329415486</v>
      </c>
      <c r="I61" s="378">
        <v>339</v>
      </c>
      <c r="J61" s="374">
        <v>313</v>
      </c>
      <c r="K61" s="375">
        <v>126</v>
      </c>
      <c r="L61" s="374">
        <v>65</v>
      </c>
      <c r="M61" s="376">
        <f t="shared" si="30"/>
        <v>843</v>
      </c>
      <c r="N61" s="379">
        <f t="shared" si="31"/>
        <v>0.13879003558718872</v>
      </c>
      <c r="O61" s="373">
        <v>4348</v>
      </c>
      <c r="P61" s="374">
        <v>5110</v>
      </c>
      <c r="Q61" s="375">
        <v>1227</v>
      </c>
      <c r="R61" s="374">
        <v>491</v>
      </c>
      <c r="S61" s="376">
        <f t="shared" si="32"/>
        <v>11176</v>
      </c>
      <c r="T61" s="377">
        <f t="shared" si="33"/>
        <v>0.00025595510140778054</v>
      </c>
      <c r="U61" s="378">
        <v>5664</v>
      </c>
      <c r="V61" s="374">
        <v>5690</v>
      </c>
      <c r="W61" s="375">
        <v>1016</v>
      </c>
      <c r="X61" s="374">
        <v>995</v>
      </c>
      <c r="Y61" s="376">
        <f t="shared" si="34"/>
        <v>13365</v>
      </c>
      <c r="Z61" s="380">
        <f t="shared" si="35"/>
        <v>-0.16378600823045264</v>
      </c>
    </row>
    <row r="62" spans="1:26" ht="21" customHeight="1">
      <c r="A62" s="371" t="s">
        <v>488</v>
      </c>
      <c r="B62" s="372" t="s">
        <v>488</v>
      </c>
      <c r="C62" s="373">
        <v>484</v>
      </c>
      <c r="D62" s="374">
        <v>463</v>
      </c>
      <c r="E62" s="375">
        <v>3</v>
      </c>
      <c r="F62" s="374">
        <v>3</v>
      </c>
      <c r="G62" s="376">
        <f t="shared" si="6"/>
        <v>953</v>
      </c>
      <c r="H62" s="377">
        <f t="shared" si="29"/>
        <v>0.0002336488696347183</v>
      </c>
      <c r="I62" s="378">
        <v>709</v>
      </c>
      <c r="J62" s="374">
        <v>655</v>
      </c>
      <c r="K62" s="375">
        <v>201</v>
      </c>
      <c r="L62" s="374">
        <v>273</v>
      </c>
      <c r="M62" s="376">
        <f t="shared" si="30"/>
        <v>1838</v>
      </c>
      <c r="N62" s="379">
        <f t="shared" si="31"/>
        <v>-0.4815016322089227</v>
      </c>
      <c r="O62" s="373">
        <v>6155</v>
      </c>
      <c r="P62" s="374">
        <v>5819</v>
      </c>
      <c r="Q62" s="375">
        <v>551</v>
      </c>
      <c r="R62" s="374">
        <v>442</v>
      </c>
      <c r="S62" s="376">
        <f t="shared" si="32"/>
        <v>12967</v>
      </c>
      <c r="T62" s="377">
        <f t="shared" si="33"/>
        <v>0.00029697295991004745</v>
      </c>
      <c r="U62" s="378">
        <v>5620</v>
      </c>
      <c r="V62" s="374">
        <v>5433</v>
      </c>
      <c r="W62" s="375">
        <v>286</v>
      </c>
      <c r="X62" s="374">
        <v>379</v>
      </c>
      <c r="Y62" s="376">
        <f t="shared" si="34"/>
        <v>11718</v>
      </c>
      <c r="Z62" s="380">
        <f t="shared" si="35"/>
        <v>0.10658815497525165</v>
      </c>
    </row>
    <row r="63" spans="1:26" ht="21" customHeight="1">
      <c r="A63" s="371" t="s">
        <v>489</v>
      </c>
      <c r="B63" s="372" t="s">
        <v>490</v>
      </c>
      <c r="C63" s="373">
        <v>346</v>
      </c>
      <c r="D63" s="374">
        <v>518</v>
      </c>
      <c r="E63" s="375">
        <v>36</v>
      </c>
      <c r="F63" s="374">
        <v>40</v>
      </c>
      <c r="G63" s="376">
        <f t="shared" si="6"/>
        <v>940</v>
      </c>
      <c r="H63" s="377">
        <f t="shared" si="29"/>
        <v>0.0002304616342671933</v>
      </c>
      <c r="I63" s="378">
        <v>472</v>
      </c>
      <c r="J63" s="374">
        <v>539</v>
      </c>
      <c r="K63" s="375">
        <v>7</v>
      </c>
      <c r="L63" s="374">
        <v>17</v>
      </c>
      <c r="M63" s="376">
        <f t="shared" si="30"/>
        <v>1035</v>
      </c>
      <c r="N63" s="379">
        <f t="shared" si="31"/>
        <v>-0.09178743961352653</v>
      </c>
      <c r="O63" s="373">
        <v>4342</v>
      </c>
      <c r="P63" s="374">
        <v>6440</v>
      </c>
      <c r="Q63" s="375">
        <v>494</v>
      </c>
      <c r="R63" s="374">
        <v>520</v>
      </c>
      <c r="S63" s="376">
        <f t="shared" si="32"/>
        <v>11796</v>
      </c>
      <c r="T63" s="377">
        <f t="shared" si="33"/>
        <v>0.00027015447174357366</v>
      </c>
      <c r="U63" s="378">
        <v>5212</v>
      </c>
      <c r="V63" s="374">
        <v>6356</v>
      </c>
      <c r="W63" s="375">
        <v>348</v>
      </c>
      <c r="X63" s="374">
        <v>372</v>
      </c>
      <c r="Y63" s="376">
        <f t="shared" si="34"/>
        <v>12288</v>
      </c>
      <c r="Z63" s="380">
        <f t="shared" si="35"/>
        <v>-0.0400390625</v>
      </c>
    </row>
    <row r="64" spans="1:26" ht="21" customHeight="1">
      <c r="A64" s="371" t="s">
        <v>491</v>
      </c>
      <c r="B64" s="372" t="s">
        <v>491</v>
      </c>
      <c r="C64" s="373">
        <v>0</v>
      </c>
      <c r="D64" s="374">
        <v>0</v>
      </c>
      <c r="E64" s="375">
        <v>422</v>
      </c>
      <c r="F64" s="374">
        <v>466</v>
      </c>
      <c r="G64" s="376">
        <f t="shared" si="6"/>
        <v>888</v>
      </c>
      <c r="H64" s="377">
        <f t="shared" si="29"/>
        <v>0.00021771269279709324</v>
      </c>
      <c r="I64" s="378"/>
      <c r="J64" s="374"/>
      <c r="K64" s="375">
        <v>483</v>
      </c>
      <c r="L64" s="374">
        <v>428</v>
      </c>
      <c r="M64" s="376">
        <f t="shared" si="30"/>
        <v>911</v>
      </c>
      <c r="N64" s="379">
        <f t="shared" si="31"/>
        <v>-0.02524698133918768</v>
      </c>
      <c r="O64" s="373"/>
      <c r="P64" s="374"/>
      <c r="Q64" s="375">
        <v>5215</v>
      </c>
      <c r="R64" s="374">
        <v>4793</v>
      </c>
      <c r="S64" s="376">
        <f t="shared" si="32"/>
        <v>10008</v>
      </c>
      <c r="T64" s="377">
        <f t="shared" si="33"/>
        <v>0.0002292053198719638</v>
      </c>
      <c r="U64" s="378"/>
      <c r="V64" s="374"/>
      <c r="W64" s="375">
        <v>5583</v>
      </c>
      <c r="X64" s="374">
        <v>5314</v>
      </c>
      <c r="Y64" s="376">
        <f t="shared" si="34"/>
        <v>10897</v>
      </c>
      <c r="Z64" s="380">
        <f t="shared" si="35"/>
        <v>-0.08158208681288426</v>
      </c>
    </row>
    <row r="65" spans="1:26" ht="21" customHeight="1">
      <c r="A65" s="371" t="s">
        <v>492</v>
      </c>
      <c r="B65" s="372" t="s">
        <v>493</v>
      </c>
      <c r="C65" s="373">
        <v>0</v>
      </c>
      <c r="D65" s="374">
        <v>0</v>
      </c>
      <c r="E65" s="375">
        <v>401</v>
      </c>
      <c r="F65" s="374">
        <v>417</v>
      </c>
      <c r="G65" s="376">
        <f t="shared" si="6"/>
        <v>818</v>
      </c>
      <c r="H65" s="377">
        <f t="shared" si="29"/>
        <v>0.00020055065620272779</v>
      </c>
      <c r="I65" s="378"/>
      <c r="J65" s="374"/>
      <c r="K65" s="375">
        <v>403</v>
      </c>
      <c r="L65" s="374">
        <v>421</v>
      </c>
      <c r="M65" s="376">
        <f t="shared" si="30"/>
        <v>824</v>
      </c>
      <c r="N65" s="379">
        <f t="shared" si="31"/>
        <v>-0.007281553398058249</v>
      </c>
      <c r="O65" s="373"/>
      <c r="P65" s="374"/>
      <c r="Q65" s="375">
        <v>3916</v>
      </c>
      <c r="R65" s="374">
        <v>4199</v>
      </c>
      <c r="S65" s="376">
        <f t="shared" si="32"/>
        <v>8115</v>
      </c>
      <c r="T65" s="377">
        <f t="shared" si="33"/>
        <v>0.00018585143592735675</v>
      </c>
      <c r="U65" s="378"/>
      <c r="V65" s="374"/>
      <c r="W65" s="375">
        <v>3380</v>
      </c>
      <c r="X65" s="374">
        <v>3870</v>
      </c>
      <c r="Y65" s="376">
        <f t="shared" si="34"/>
        <v>7250</v>
      </c>
      <c r="Z65" s="380">
        <f t="shared" si="35"/>
        <v>0.11931034482758629</v>
      </c>
    </row>
    <row r="66" spans="1:26" ht="21" customHeight="1" thickBot="1">
      <c r="A66" s="381" t="s">
        <v>51</v>
      </c>
      <c r="B66" s="382" t="s">
        <v>51</v>
      </c>
      <c r="C66" s="383">
        <v>236</v>
      </c>
      <c r="D66" s="384">
        <v>202</v>
      </c>
      <c r="E66" s="385">
        <v>5580</v>
      </c>
      <c r="F66" s="384">
        <v>5736</v>
      </c>
      <c r="G66" s="386">
        <f t="shared" si="6"/>
        <v>11754</v>
      </c>
      <c r="H66" s="387">
        <f t="shared" si="29"/>
        <v>0.0028817511161453083</v>
      </c>
      <c r="I66" s="388">
        <v>198</v>
      </c>
      <c r="J66" s="384">
        <v>182</v>
      </c>
      <c r="K66" s="385">
        <v>4559</v>
      </c>
      <c r="L66" s="384">
        <v>4300</v>
      </c>
      <c r="M66" s="386">
        <f t="shared" si="30"/>
        <v>9239</v>
      </c>
      <c r="N66" s="389">
        <f t="shared" si="31"/>
        <v>0.2722156077497564</v>
      </c>
      <c r="O66" s="383">
        <v>2598</v>
      </c>
      <c r="P66" s="384">
        <v>2441</v>
      </c>
      <c r="Q66" s="385">
        <v>54587</v>
      </c>
      <c r="R66" s="384">
        <v>54243</v>
      </c>
      <c r="S66" s="386">
        <f t="shared" si="32"/>
        <v>113869</v>
      </c>
      <c r="T66" s="387">
        <f t="shared" si="33"/>
        <v>0.002607851775429721</v>
      </c>
      <c r="U66" s="388">
        <v>3377</v>
      </c>
      <c r="V66" s="384">
        <v>3680</v>
      </c>
      <c r="W66" s="385">
        <v>55981</v>
      </c>
      <c r="X66" s="384">
        <v>55418</v>
      </c>
      <c r="Y66" s="386">
        <f t="shared" si="34"/>
        <v>118456</v>
      </c>
      <c r="Z66" s="390">
        <f t="shared" si="35"/>
        <v>-0.03872323900857699</v>
      </c>
    </row>
    <row r="67" spans="1:2" ht="8.25" customHeight="1" thickTop="1">
      <c r="A67" s="113"/>
      <c r="B67" s="113"/>
    </row>
    <row r="68" spans="1:2" ht="13.5">
      <c r="A68" s="113" t="s">
        <v>138</v>
      </c>
      <c r="B68" s="113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3 N3 N5:N8 Z5:Z8 Z67:Z65536 N67:N65536">
    <cfRule type="cellIs" priority="3" dxfId="96" operator="lessThan" stopIfTrue="1">
      <formula>0</formula>
    </cfRule>
  </conditionalFormatting>
  <conditionalFormatting sqref="N9:N66 Z9:Z66">
    <cfRule type="cellIs" priority="4" dxfId="96" operator="lessThan" stopIfTrue="1">
      <formula>0</formula>
    </cfRule>
    <cfRule type="cellIs" priority="5" dxfId="98" operator="greaterThanOrEqual" stopIfTrue="1">
      <formula>0</formula>
    </cfRule>
  </conditionalFormatting>
  <conditionalFormatting sqref="H6:H8">
    <cfRule type="cellIs" priority="2" dxfId="96" operator="lessThan" stopIfTrue="1">
      <formula>0</formula>
    </cfRule>
  </conditionalFormatting>
  <conditionalFormatting sqref="T6:T8">
    <cfRule type="cellIs" priority="1" dxfId="96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1">
      <selection activeCell="N34" sqref="N34:N43"/>
    </sheetView>
  </sheetViews>
  <sheetFormatPr defaultColWidth="8.00390625" defaultRowHeight="15"/>
  <cols>
    <col min="1" max="1" width="30.28125" style="112" customWidth="1"/>
    <col min="2" max="2" width="40.28125" style="112" bestFit="1" customWidth="1"/>
    <col min="3" max="3" width="9.7109375" style="112" customWidth="1"/>
    <col min="4" max="4" width="10.28125" style="112" customWidth="1"/>
    <col min="5" max="5" width="8.7109375" style="112" bestFit="1" customWidth="1"/>
    <col min="6" max="6" width="10.7109375" style="112" bestFit="1" customWidth="1"/>
    <col min="7" max="7" width="10.00390625" style="112" customWidth="1"/>
    <col min="8" max="8" width="10.7109375" style="112" customWidth="1"/>
    <col min="9" max="9" width="9.28125" style="112" customWidth="1"/>
    <col min="10" max="10" width="11.7109375" style="112" bestFit="1" customWidth="1"/>
    <col min="11" max="11" width="9.00390625" style="112" bestFit="1" customWidth="1"/>
    <col min="12" max="12" width="10.7109375" style="112" bestFit="1" customWidth="1"/>
    <col min="13" max="13" width="9.8515625" style="112" customWidth="1"/>
    <col min="14" max="14" width="10.00390625" style="112" customWidth="1"/>
    <col min="15" max="15" width="10.28125" style="112" customWidth="1"/>
    <col min="16" max="16" width="12.28125" style="112" bestFit="1" customWidth="1"/>
    <col min="17" max="17" width="9.28125" style="112" customWidth="1"/>
    <col min="18" max="18" width="10.71093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71093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" thickBot="1">
      <c r="A1" s="219" t="s">
        <v>120</v>
      </c>
      <c r="B1" s="220"/>
      <c r="C1" s="220"/>
      <c r="W1" s="295" t="s">
        <v>26</v>
      </c>
      <c r="X1" s="296"/>
    </row>
    <row r="2" ht="5.25" customHeight="1" thickBot="1"/>
    <row r="3" spans="1:26" ht="24.75" customHeight="1" thickTop="1">
      <c r="A3" s="593" t="s">
        <v>119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5"/>
    </row>
    <row r="4" spans="1:26" ht="21" customHeight="1" thickBot="1">
      <c r="A4" s="605" t="s">
        <v>42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7"/>
    </row>
    <row r="5" spans="1:26" s="131" customFormat="1" ht="19.5" customHeight="1" thickBot="1" thickTop="1">
      <c r="A5" s="672" t="s">
        <v>116</v>
      </c>
      <c r="B5" s="686" t="s">
        <v>117</v>
      </c>
      <c r="C5" s="689" t="s">
        <v>34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  <c r="O5" s="692" t="s">
        <v>33</v>
      </c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1"/>
    </row>
    <row r="6" spans="1:26" s="130" customFormat="1" ht="26.25" customHeight="1" thickBot="1">
      <c r="A6" s="673"/>
      <c r="B6" s="687"/>
      <c r="C6" s="681" t="s">
        <v>152</v>
      </c>
      <c r="D6" s="677"/>
      <c r="E6" s="677"/>
      <c r="F6" s="677"/>
      <c r="G6" s="678"/>
      <c r="H6" s="683" t="s">
        <v>32</v>
      </c>
      <c r="I6" s="681" t="s">
        <v>153</v>
      </c>
      <c r="J6" s="677"/>
      <c r="K6" s="677"/>
      <c r="L6" s="677"/>
      <c r="M6" s="678"/>
      <c r="N6" s="683" t="s">
        <v>31</v>
      </c>
      <c r="O6" s="676" t="s">
        <v>154</v>
      </c>
      <c r="P6" s="677"/>
      <c r="Q6" s="677"/>
      <c r="R6" s="677"/>
      <c r="S6" s="678"/>
      <c r="T6" s="683" t="s">
        <v>32</v>
      </c>
      <c r="U6" s="676" t="s">
        <v>155</v>
      </c>
      <c r="V6" s="677"/>
      <c r="W6" s="677"/>
      <c r="X6" s="677"/>
      <c r="Y6" s="678"/>
      <c r="Z6" s="683" t="s">
        <v>31</v>
      </c>
    </row>
    <row r="7" spans="1:26" s="125" customFormat="1" ht="26.25" customHeight="1">
      <c r="A7" s="674"/>
      <c r="B7" s="687"/>
      <c r="C7" s="609" t="s">
        <v>20</v>
      </c>
      <c r="D7" s="604"/>
      <c r="E7" s="600" t="s">
        <v>19</v>
      </c>
      <c r="F7" s="604"/>
      <c r="G7" s="587" t="s">
        <v>15</v>
      </c>
      <c r="H7" s="580"/>
      <c r="I7" s="682" t="s">
        <v>20</v>
      </c>
      <c r="J7" s="604"/>
      <c r="K7" s="600" t="s">
        <v>19</v>
      </c>
      <c r="L7" s="604"/>
      <c r="M7" s="587" t="s">
        <v>15</v>
      </c>
      <c r="N7" s="580"/>
      <c r="O7" s="682" t="s">
        <v>20</v>
      </c>
      <c r="P7" s="604"/>
      <c r="Q7" s="600" t="s">
        <v>19</v>
      </c>
      <c r="R7" s="604"/>
      <c r="S7" s="587" t="s">
        <v>15</v>
      </c>
      <c r="T7" s="580"/>
      <c r="U7" s="682" t="s">
        <v>20</v>
      </c>
      <c r="V7" s="604"/>
      <c r="W7" s="600" t="s">
        <v>19</v>
      </c>
      <c r="X7" s="604"/>
      <c r="Y7" s="587" t="s">
        <v>15</v>
      </c>
      <c r="Z7" s="580"/>
    </row>
    <row r="8" spans="1:26" s="125" customFormat="1" ht="19.5" customHeight="1" thickBot="1">
      <c r="A8" s="675"/>
      <c r="B8" s="688"/>
      <c r="C8" s="128" t="s">
        <v>29</v>
      </c>
      <c r="D8" s="126" t="s">
        <v>28</v>
      </c>
      <c r="E8" s="127" t="s">
        <v>29</v>
      </c>
      <c r="F8" s="221" t="s">
        <v>28</v>
      </c>
      <c r="G8" s="685"/>
      <c r="H8" s="684"/>
      <c r="I8" s="128" t="s">
        <v>29</v>
      </c>
      <c r="J8" s="126" t="s">
        <v>28</v>
      </c>
      <c r="K8" s="127" t="s">
        <v>29</v>
      </c>
      <c r="L8" s="221" t="s">
        <v>28</v>
      </c>
      <c r="M8" s="685"/>
      <c r="N8" s="684"/>
      <c r="O8" s="128" t="s">
        <v>29</v>
      </c>
      <c r="P8" s="126" t="s">
        <v>28</v>
      </c>
      <c r="Q8" s="127" t="s">
        <v>29</v>
      </c>
      <c r="R8" s="221" t="s">
        <v>28</v>
      </c>
      <c r="S8" s="685"/>
      <c r="T8" s="684"/>
      <c r="U8" s="128" t="s">
        <v>29</v>
      </c>
      <c r="V8" s="126" t="s">
        <v>28</v>
      </c>
      <c r="W8" s="127" t="s">
        <v>29</v>
      </c>
      <c r="X8" s="221" t="s">
        <v>28</v>
      </c>
      <c r="Y8" s="685"/>
      <c r="Z8" s="684"/>
    </row>
    <row r="9" spans="1:26" s="114" customFormat="1" ht="18" customHeight="1" thickBot="1" thickTop="1">
      <c r="A9" s="124" t="s">
        <v>22</v>
      </c>
      <c r="B9" s="218"/>
      <c r="C9" s="123">
        <f>SUM(C10:C56)</f>
        <v>15439.293000000001</v>
      </c>
      <c r="D9" s="117">
        <f>SUM(D10:D56)</f>
        <v>15439.292999999998</v>
      </c>
      <c r="E9" s="118">
        <f>SUM(E10:E56)</f>
        <v>1060.6469999999997</v>
      </c>
      <c r="F9" s="117">
        <f>SUM(F10:F56)</f>
        <v>1060.6470000000002</v>
      </c>
      <c r="G9" s="116">
        <f aca="true" t="shared" si="0" ref="G9:G20">SUM(C9:F9)</f>
        <v>32999.88</v>
      </c>
      <c r="H9" s="120">
        <f aca="true" t="shared" si="1" ref="H9:H56">G9/$G$9</f>
        <v>1</v>
      </c>
      <c r="I9" s="119">
        <f>SUM(I10:I56)</f>
        <v>14331.956000000002</v>
      </c>
      <c r="J9" s="117">
        <f>SUM(J10:J56)</f>
        <v>14331.956000000002</v>
      </c>
      <c r="K9" s="118">
        <f>SUM(K10:K56)</f>
        <v>1504.153</v>
      </c>
      <c r="L9" s="117">
        <f>SUM(L10:L56)</f>
        <v>1504.1529999999998</v>
      </c>
      <c r="M9" s="116">
        <f aca="true" t="shared" si="2" ref="M9:M20">SUM(I9:L9)</f>
        <v>31672.218</v>
      </c>
      <c r="N9" s="122">
        <f aca="true" t="shared" si="3" ref="N9:N20">IF(ISERROR(G9/M9-1),"         /0",(G9/M9-1))</f>
        <v>0.04191881983131074</v>
      </c>
      <c r="O9" s="121">
        <f>SUM(O10:O56)</f>
        <v>153605.1710000001</v>
      </c>
      <c r="P9" s="117">
        <f>SUM(P10:P56)</f>
        <v>153605.17099999997</v>
      </c>
      <c r="Q9" s="118">
        <f>SUM(Q10:Q56)</f>
        <v>14615.005999999994</v>
      </c>
      <c r="R9" s="117">
        <f>SUM(R10:R56)</f>
        <v>14615.005999999996</v>
      </c>
      <c r="S9" s="116">
        <f aca="true" t="shared" si="4" ref="S9:S20">SUM(O9:R9)</f>
        <v>336440.35400000005</v>
      </c>
      <c r="T9" s="120">
        <f aca="true" t="shared" si="5" ref="T9:T56">S9/$S$9</f>
        <v>1</v>
      </c>
      <c r="U9" s="119">
        <f>SUM(U10:U56)</f>
        <v>147610.74400000006</v>
      </c>
      <c r="V9" s="117">
        <f>SUM(V10:V56)</f>
        <v>147610.74399999992</v>
      </c>
      <c r="W9" s="118">
        <f>SUM(W10:W56)</f>
        <v>13945.6866</v>
      </c>
      <c r="X9" s="117">
        <f>SUM(X10:X56)</f>
        <v>13945.6866</v>
      </c>
      <c r="Y9" s="116">
        <f aca="true" t="shared" si="6" ref="Y9:Y20">SUM(U9:X9)</f>
        <v>323112.86120000004</v>
      </c>
      <c r="Z9" s="115">
        <f>IF(ISERROR(S9/Y9-1),"         /0",(S9/Y9-1))</f>
        <v>0.04124717521457799</v>
      </c>
    </row>
    <row r="10" spans="1:26" ht="18.75" customHeight="1" thickTop="1">
      <c r="A10" s="391" t="s">
        <v>393</v>
      </c>
      <c r="B10" s="392" t="s">
        <v>394</v>
      </c>
      <c r="C10" s="393">
        <v>7184.438999999999</v>
      </c>
      <c r="D10" s="394">
        <v>5872.341</v>
      </c>
      <c r="E10" s="395">
        <v>303.3309999999999</v>
      </c>
      <c r="F10" s="394">
        <v>22.396000000000004</v>
      </c>
      <c r="G10" s="396">
        <f t="shared" si="0"/>
        <v>13382.507</v>
      </c>
      <c r="H10" s="397">
        <f t="shared" si="1"/>
        <v>0.4055319898132963</v>
      </c>
      <c r="I10" s="398">
        <v>6902.2339999999995</v>
      </c>
      <c r="J10" s="394">
        <v>5322.158</v>
      </c>
      <c r="K10" s="395">
        <v>382.42900000000003</v>
      </c>
      <c r="L10" s="394">
        <v>93.84000000000003</v>
      </c>
      <c r="M10" s="396">
        <f t="shared" si="2"/>
        <v>12700.661</v>
      </c>
      <c r="N10" s="399">
        <f t="shared" si="3"/>
        <v>0.053685867215887306</v>
      </c>
      <c r="O10" s="393">
        <v>73033.90700000011</v>
      </c>
      <c r="P10" s="394">
        <v>56118.918000000005</v>
      </c>
      <c r="Q10" s="395">
        <v>3617.1359999999995</v>
      </c>
      <c r="R10" s="394">
        <v>1438.8419999999996</v>
      </c>
      <c r="S10" s="396">
        <f t="shared" si="4"/>
        <v>134208.80300000013</v>
      </c>
      <c r="T10" s="397">
        <f t="shared" si="5"/>
        <v>0.39890816129625195</v>
      </c>
      <c r="U10" s="398">
        <v>70643.46599999997</v>
      </c>
      <c r="V10" s="394">
        <v>55952.795</v>
      </c>
      <c r="W10" s="395">
        <v>3769.720000000001</v>
      </c>
      <c r="X10" s="394">
        <v>941.990999999999</v>
      </c>
      <c r="Y10" s="396">
        <f t="shared" si="6"/>
        <v>131307.97199999998</v>
      </c>
      <c r="Z10" s="400">
        <f aca="true" t="shared" si="7" ref="Z10:Z20">IF(ISERROR(S10/Y10-1),"         /0",IF(S10/Y10&gt;5,"  *  ",(S10/Y10-1)))</f>
        <v>0.022091811759914703</v>
      </c>
    </row>
    <row r="11" spans="1:26" ht="18.75" customHeight="1">
      <c r="A11" s="401" t="s">
        <v>395</v>
      </c>
      <c r="B11" s="402" t="s">
        <v>396</v>
      </c>
      <c r="C11" s="353">
        <v>1664.895</v>
      </c>
      <c r="D11" s="354">
        <v>1672.0380000000005</v>
      </c>
      <c r="E11" s="355">
        <v>23.965</v>
      </c>
      <c r="F11" s="354">
        <v>137.189</v>
      </c>
      <c r="G11" s="356">
        <f t="shared" si="0"/>
        <v>3498.0870000000004</v>
      </c>
      <c r="H11" s="357">
        <f>G11/$G$9</f>
        <v>0.1060030218291703</v>
      </c>
      <c r="I11" s="358">
        <v>1341.7500000000002</v>
      </c>
      <c r="J11" s="354">
        <v>1391.273</v>
      </c>
      <c r="K11" s="355">
        <v>72.222</v>
      </c>
      <c r="L11" s="354">
        <v>95.215</v>
      </c>
      <c r="M11" s="356">
        <f t="shared" si="2"/>
        <v>2900.4600000000005</v>
      </c>
      <c r="N11" s="359">
        <f t="shared" si="3"/>
        <v>0.20604559276804357</v>
      </c>
      <c r="O11" s="353">
        <v>16425.099</v>
      </c>
      <c r="P11" s="354">
        <v>15494.205999999996</v>
      </c>
      <c r="Q11" s="355">
        <v>434.64599999999996</v>
      </c>
      <c r="R11" s="354">
        <v>991.0589999999997</v>
      </c>
      <c r="S11" s="356">
        <f t="shared" si="4"/>
        <v>33345.009999999995</v>
      </c>
      <c r="T11" s="357">
        <f>S11/$S$9</f>
        <v>0.09911120828270199</v>
      </c>
      <c r="U11" s="358">
        <v>14818.071000000007</v>
      </c>
      <c r="V11" s="354">
        <v>15232.544000000002</v>
      </c>
      <c r="W11" s="355">
        <v>358.6710000000001</v>
      </c>
      <c r="X11" s="354">
        <v>1191.1739999999998</v>
      </c>
      <c r="Y11" s="356">
        <f t="shared" si="6"/>
        <v>31600.460000000006</v>
      </c>
      <c r="Z11" s="360">
        <f t="shared" si="7"/>
        <v>0.055206474842454556</v>
      </c>
    </row>
    <row r="12" spans="1:26" ht="18.75" customHeight="1">
      <c r="A12" s="401" t="s">
        <v>397</v>
      </c>
      <c r="B12" s="402" t="s">
        <v>398</v>
      </c>
      <c r="C12" s="353">
        <v>1580.3909999999996</v>
      </c>
      <c r="D12" s="354">
        <v>1268.9309999999998</v>
      </c>
      <c r="E12" s="355">
        <v>38.46</v>
      </c>
      <c r="F12" s="354">
        <v>2.7420000000000004</v>
      </c>
      <c r="G12" s="356">
        <f t="shared" si="0"/>
        <v>2890.5239999999994</v>
      </c>
      <c r="H12" s="357">
        <f t="shared" si="1"/>
        <v>0.08759195487983591</v>
      </c>
      <c r="I12" s="358">
        <v>1508.118</v>
      </c>
      <c r="J12" s="354">
        <v>1482.1460000000002</v>
      </c>
      <c r="K12" s="355">
        <v>43.34100000000001</v>
      </c>
      <c r="L12" s="354">
        <v>13.598000000000004</v>
      </c>
      <c r="M12" s="356">
        <f t="shared" si="2"/>
        <v>3047.203</v>
      </c>
      <c r="N12" s="359">
        <f t="shared" si="3"/>
        <v>-0.05141731614204914</v>
      </c>
      <c r="O12" s="353">
        <v>15807.929000000004</v>
      </c>
      <c r="P12" s="354">
        <v>13231.535</v>
      </c>
      <c r="Q12" s="355">
        <v>538.6460000000002</v>
      </c>
      <c r="R12" s="354">
        <v>149.82699999999994</v>
      </c>
      <c r="S12" s="356">
        <f t="shared" si="4"/>
        <v>29727.937000000005</v>
      </c>
      <c r="T12" s="357">
        <f t="shared" si="5"/>
        <v>0.08836020009656749</v>
      </c>
      <c r="U12" s="358">
        <v>14535.552</v>
      </c>
      <c r="V12" s="354">
        <v>11837.423</v>
      </c>
      <c r="W12" s="355">
        <v>531.377</v>
      </c>
      <c r="X12" s="354">
        <v>169.24999999999997</v>
      </c>
      <c r="Y12" s="356">
        <f t="shared" si="6"/>
        <v>27073.602</v>
      </c>
      <c r="Z12" s="360">
        <f t="shared" si="7"/>
        <v>0.09804144273081983</v>
      </c>
    </row>
    <row r="13" spans="1:26" ht="18.75" customHeight="1">
      <c r="A13" s="401" t="s">
        <v>401</v>
      </c>
      <c r="B13" s="402" t="s">
        <v>402</v>
      </c>
      <c r="C13" s="353">
        <v>1162.76</v>
      </c>
      <c r="D13" s="354">
        <v>1373.781</v>
      </c>
      <c r="E13" s="355">
        <v>8.542</v>
      </c>
      <c r="F13" s="354">
        <v>10.498999999999997</v>
      </c>
      <c r="G13" s="356">
        <f t="shared" si="0"/>
        <v>2555.582</v>
      </c>
      <c r="H13" s="357">
        <f t="shared" si="1"/>
        <v>0.07744216039573477</v>
      </c>
      <c r="I13" s="358">
        <v>990.126</v>
      </c>
      <c r="J13" s="354">
        <v>1318.613</v>
      </c>
      <c r="K13" s="355">
        <v>19.642</v>
      </c>
      <c r="L13" s="354">
        <v>11.796</v>
      </c>
      <c r="M13" s="356">
        <f t="shared" si="2"/>
        <v>2340.1769999999997</v>
      </c>
      <c r="N13" s="359">
        <f t="shared" si="3"/>
        <v>0.0920464563150567</v>
      </c>
      <c r="O13" s="353">
        <v>11543.076000000001</v>
      </c>
      <c r="P13" s="354">
        <v>14875.226999999995</v>
      </c>
      <c r="Q13" s="355">
        <v>71.839</v>
      </c>
      <c r="R13" s="354">
        <v>110.18900000000005</v>
      </c>
      <c r="S13" s="356">
        <f t="shared" si="4"/>
        <v>26600.330999999995</v>
      </c>
      <c r="T13" s="357">
        <f t="shared" si="5"/>
        <v>0.07906403225339607</v>
      </c>
      <c r="U13" s="358">
        <v>10255.111</v>
      </c>
      <c r="V13" s="354">
        <v>13795.568000000005</v>
      </c>
      <c r="W13" s="355">
        <v>102.51600000000008</v>
      </c>
      <c r="X13" s="354">
        <v>106.45600000000006</v>
      </c>
      <c r="Y13" s="356">
        <f t="shared" si="6"/>
        <v>24259.651</v>
      </c>
      <c r="Z13" s="360">
        <f t="shared" si="7"/>
        <v>0.09648448776117968</v>
      </c>
    </row>
    <row r="14" spans="1:26" ht="18.75" customHeight="1">
      <c r="A14" s="401" t="s">
        <v>426</v>
      </c>
      <c r="B14" s="402" t="s">
        <v>427</v>
      </c>
      <c r="C14" s="353">
        <v>921.254</v>
      </c>
      <c r="D14" s="354">
        <v>657.597</v>
      </c>
      <c r="E14" s="355">
        <v>8.045</v>
      </c>
      <c r="F14" s="354">
        <v>7.961</v>
      </c>
      <c r="G14" s="356">
        <f aca="true" t="shared" si="8" ref="G14:G19">SUM(C14:F14)</f>
        <v>1594.8570000000002</v>
      </c>
      <c r="H14" s="357">
        <f aca="true" t="shared" si="9" ref="H14:H19">G14/$G$9</f>
        <v>0.04832917574245726</v>
      </c>
      <c r="I14" s="358">
        <v>958.6379999999999</v>
      </c>
      <c r="J14" s="354">
        <v>521.427</v>
      </c>
      <c r="K14" s="355">
        <v>30.999000000000002</v>
      </c>
      <c r="L14" s="354">
        <v>20.842000000000002</v>
      </c>
      <c r="M14" s="356">
        <f aca="true" t="shared" si="10" ref="M14:M19">SUM(I14:L14)</f>
        <v>1531.9060000000002</v>
      </c>
      <c r="N14" s="359">
        <f aca="true" t="shared" si="11" ref="N14:N19">IF(ISERROR(G14/M14-1),"         /0",(G14/M14-1))</f>
        <v>0.04109325245804896</v>
      </c>
      <c r="O14" s="353">
        <v>9423.542999999998</v>
      </c>
      <c r="P14" s="354">
        <v>5897.129000000002</v>
      </c>
      <c r="Q14" s="355">
        <v>1078.798</v>
      </c>
      <c r="R14" s="354">
        <v>655.0949999999999</v>
      </c>
      <c r="S14" s="356">
        <f aca="true" t="shared" si="12" ref="S14:S19">SUM(O14:R14)</f>
        <v>17054.565</v>
      </c>
      <c r="T14" s="357">
        <f aca="true" t="shared" si="13" ref="T14:T19">S14/$S$9</f>
        <v>0.050691199189500304</v>
      </c>
      <c r="U14" s="358">
        <v>9337.822000000002</v>
      </c>
      <c r="V14" s="354">
        <v>5805.334999999997</v>
      </c>
      <c r="W14" s="355">
        <v>152.921</v>
      </c>
      <c r="X14" s="354">
        <v>133.657</v>
      </c>
      <c r="Y14" s="356">
        <f aca="true" t="shared" si="14" ref="Y14:Y19">SUM(U14:X14)</f>
        <v>15429.734999999999</v>
      </c>
      <c r="Z14" s="360">
        <f t="shared" si="7"/>
        <v>0.10530511379489016</v>
      </c>
    </row>
    <row r="15" spans="1:26" ht="18.75" customHeight="1">
      <c r="A15" s="401" t="s">
        <v>403</v>
      </c>
      <c r="B15" s="402" t="s">
        <v>404</v>
      </c>
      <c r="C15" s="353">
        <v>139.597</v>
      </c>
      <c r="D15" s="354">
        <v>1093.1619999999996</v>
      </c>
      <c r="E15" s="355">
        <v>21.797</v>
      </c>
      <c r="F15" s="354">
        <v>213.244</v>
      </c>
      <c r="G15" s="356">
        <f t="shared" si="8"/>
        <v>1467.7999999999995</v>
      </c>
      <c r="H15" s="357">
        <f t="shared" si="9"/>
        <v>0.04447894962042285</v>
      </c>
      <c r="I15" s="358">
        <v>139.58399999999997</v>
      </c>
      <c r="J15" s="354">
        <v>969.7509999999999</v>
      </c>
      <c r="K15" s="355">
        <v>44.789999999999985</v>
      </c>
      <c r="L15" s="354">
        <v>355.639</v>
      </c>
      <c r="M15" s="356">
        <f t="shared" si="10"/>
        <v>1509.7639999999997</v>
      </c>
      <c r="N15" s="359">
        <f t="shared" si="11"/>
        <v>-0.02779507260737446</v>
      </c>
      <c r="O15" s="353">
        <v>1483.5900000000004</v>
      </c>
      <c r="P15" s="354">
        <v>11925.656999999997</v>
      </c>
      <c r="Q15" s="355">
        <v>341.065</v>
      </c>
      <c r="R15" s="354">
        <v>2571.584</v>
      </c>
      <c r="S15" s="356">
        <f t="shared" si="12"/>
        <v>16321.895999999997</v>
      </c>
      <c r="T15" s="357">
        <f t="shared" si="13"/>
        <v>0.04851349074493006</v>
      </c>
      <c r="U15" s="358">
        <v>1469.9290000000003</v>
      </c>
      <c r="V15" s="354">
        <v>10570.645999999999</v>
      </c>
      <c r="W15" s="355">
        <v>445.864</v>
      </c>
      <c r="X15" s="354">
        <v>2683.79</v>
      </c>
      <c r="Y15" s="356">
        <f t="shared" si="14"/>
        <v>15170.229</v>
      </c>
      <c r="Z15" s="360">
        <f t="shared" si="7"/>
        <v>0.0759162567684375</v>
      </c>
    </row>
    <row r="16" spans="1:26" ht="18.75" customHeight="1">
      <c r="A16" s="401" t="s">
        <v>399</v>
      </c>
      <c r="B16" s="402" t="s">
        <v>400</v>
      </c>
      <c r="C16" s="353">
        <v>373.673</v>
      </c>
      <c r="D16" s="354">
        <v>637.44</v>
      </c>
      <c r="E16" s="355">
        <v>1.0130000000000001</v>
      </c>
      <c r="F16" s="354">
        <v>1.876</v>
      </c>
      <c r="G16" s="356">
        <f t="shared" si="8"/>
        <v>1014.0020000000001</v>
      </c>
      <c r="H16" s="357">
        <f t="shared" si="9"/>
        <v>0.030727445069497226</v>
      </c>
      <c r="I16" s="358">
        <v>226.45199999999997</v>
      </c>
      <c r="J16" s="354">
        <v>562.933</v>
      </c>
      <c r="K16" s="355">
        <v>1.354</v>
      </c>
      <c r="L16" s="354">
        <v>5.8549999999999995</v>
      </c>
      <c r="M16" s="356">
        <f t="shared" si="10"/>
        <v>796.594</v>
      </c>
      <c r="N16" s="359">
        <f t="shared" si="11"/>
        <v>0.27292196526712487</v>
      </c>
      <c r="O16" s="353">
        <v>2810.7640000000006</v>
      </c>
      <c r="P16" s="354">
        <v>6352.176999999999</v>
      </c>
      <c r="Q16" s="355">
        <v>14.641999999999998</v>
      </c>
      <c r="R16" s="354">
        <v>18.983999999999998</v>
      </c>
      <c r="S16" s="356">
        <f t="shared" si="12"/>
        <v>9196.567</v>
      </c>
      <c r="T16" s="357">
        <f t="shared" si="13"/>
        <v>0.02733491060350031</v>
      </c>
      <c r="U16" s="358">
        <v>3383.072</v>
      </c>
      <c r="V16" s="354">
        <v>6119.411</v>
      </c>
      <c r="W16" s="355">
        <v>28.243000000000002</v>
      </c>
      <c r="X16" s="354">
        <v>50.34899999999999</v>
      </c>
      <c r="Y16" s="356">
        <f t="shared" si="14"/>
        <v>9581.075</v>
      </c>
      <c r="Z16" s="360">
        <f>IF(ISERROR(S16/Y16-1),"         /0",IF(S16/Y16&gt;5,"  *  ",(S16/Y16-1)))</f>
        <v>-0.04013203111341912</v>
      </c>
    </row>
    <row r="17" spans="1:26" ht="18.75" customHeight="1">
      <c r="A17" s="401" t="s">
        <v>415</v>
      </c>
      <c r="B17" s="402" t="s">
        <v>416</v>
      </c>
      <c r="C17" s="353">
        <v>376.93100000000004</v>
      </c>
      <c r="D17" s="354">
        <v>227.96</v>
      </c>
      <c r="E17" s="355">
        <v>1.213</v>
      </c>
      <c r="F17" s="354">
        <v>2.1069999999999998</v>
      </c>
      <c r="G17" s="356">
        <f t="shared" si="8"/>
        <v>608.211</v>
      </c>
      <c r="H17" s="357">
        <f t="shared" si="9"/>
        <v>0.018430703384375944</v>
      </c>
      <c r="I17" s="358">
        <v>395.1</v>
      </c>
      <c r="J17" s="354">
        <v>231.38799999999998</v>
      </c>
      <c r="K17" s="355">
        <v>1.8790000000000002</v>
      </c>
      <c r="L17" s="354">
        <v>2.242</v>
      </c>
      <c r="M17" s="356">
        <f t="shared" si="10"/>
        <v>630.609</v>
      </c>
      <c r="N17" s="359">
        <f t="shared" si="11"/>
        <v>-0.03551804684043525</v>
      </c>
      <c r="O17" s="353">
        <v>2704.0440000000003</v>
      </c>
      <c r="P17" s="354">
        <v>2444.6320000000005</v>
      </c>
      <c r="Q17" s="355">
        <v>7.123999999999994</v>
      </c>
      <c r="R17" s="354">
        <v>18.901000000000003</v>
      </c>
      <c r="S17" s="356">
        <f t="shared" si="12"/>
        <v>5174.701000000001</v>
      </c>
      <c r="T17" s="357">
        <f t="shared" si="13"/>
        <v>0.01538073818576472</v>
      </c>
      <c r="U17" s="358">
        <v>2732.163000000001</v>
      </c>
      <c r="V17" s="354">
        <v>2377.0420000000004</v>
      </c>
      <c r="W17" s="355">
        <v>33.44000000000001</v>
      </c>
      <c r="X17" s="354">
        <v>40.27699999999999</v>
      </c>
      <c r="Y17" s="356">
        <f t="shared" si="14"/>
        <v>5182.922000000001</v>
      </c>
      <c r="Z17" s="360">
        <f>IF(ISERROR(S17/Y17-1),"         /0",IF(S17/Y17&gt;5,"  *  ",(S17/Y17-1)))</f>
        <v>-0.0015861708897028093</v>
      </c>
    </row>
    <row r="18" spans="1:26" ht="18.75" customHeight="1">
      <c r="A18" s="401" t="s">
        <v>405</v>
      </c>
      <c r="B18" s="402" t="s">
        <v>406</v>
      </c>
      <c r="C18" s="353">
        <v>277.847</v>
      </c>
      <c r="D18" s="354">
        <v>311.736</v>
      </c>
      <c r="E18" s="355">
        <v>4.641</v>
      </c>
      <c r="F18" s="354">
        <v>3.6119999999999997</v>
      </c>
      <c r="G18" s="356">
        <f t="shared" si="8"/>
        <v>597.8359999999999</v>
      </c>
      <c r="H18" s="357">
        <f t="shared" si="9"/>
        <v>0.018116308301727155</v>
      </c>
      <c r="I18" s="358">
        <v>298.301</v>
      </c>
      <c r="J18" s="354">
        <v>302.05100000000004</v>
      </c>
      <c r="K18" s="355">
        <v>15.462</v>
      </c>
      <c r="L18" s="354">
        <v>9.923</v>
      </c>
      <c r="M18" s="356">
        <f t="shared" si="10"/>
        <v>625.7370000000001</v>
      </c>
      <c r="N18" s="359">
        <f t="shared" si="11"/>
        <v>-0.044589020626877085</v>
      </c>
      <c r="O18" s="353">
        <v>2067.223</v>
      </c>
      <c r="P18" s="354">
        <v>3186.4089999999997</v>
      </c>
      <c r="Q18" s="355">
        <v>122.11100000000008</v>
      </c>
      <c r="R18" s="354">
        <v>29.343</v>
      </c>
      <c r="S18" s="356">
        <f t="shared" si="12"/>
        <v>5405.085999999999</v>
      </c>
      <c r="T18" s="357">
        <f t="shared" si="13"/>
        <v>0.016065510381670797</v>
      </c>
      <c r="U18" s="358">
        <v>1826.8279999999997</v>
      </c>
      <c r="V18" s="354">
        <v>2893.0859999999984</v>
      </c>
      <c r="W18" s="355">
        <v>94.19099999999997</v>
      </c>
      <c r="X18" s="354">
        <v>91.44099999999993</v>
      </c>
      <c r="Y18" s="356">
        <f t="shared" si="14"/>
        <v>4905.545999999998</v>
      </c>
      <c r="Z18" s="360">
        <f>IF(ISERROR(S18/Y18-1),"         /0",IF(S18/Y18&gt;5,"  *  ",(S18/Y18-1)))</f>
        <v>0.10183168193713854</v>
      </c>
    </row>
    <row r="19" spans="1:26" ht="18.75" customHeight="1">
      <c r="A19" s="401" t="s">
        <v>460</v>
      </c>
      <c r="B19" s="402" t="s">
        <v>460</v>
      </c>
      <c r="C19" s="353">
        <v>88.654</v>
      </c>
      <c r="D19" s="354">
        <v>244.34</v>
      </c>
      <c r="E19" s="355">
        <v>43.88800000000001</v>
      </c>
      <c r="F19" s="354">
        <v>98.31899999999999</v>
      </c>
      <c r="G19" s="356">
        <f t="shared" si="8"/>
        <v>475.201</v>
      </c>
      <c r="H19" s="357">
        <f t="shared" si="9"/>
        <v>0.014400082666967276</v>
      </c>
      <c r="I19" s="358">
        <v>72.156</v>
      </c>
      <c r="J19" s="354">
        <v>184.191</v>
      </c>
      <c r="K19" s="355">
        <v>70.36499999999998</v>
      </c>
      <c r="L19" s="354">
        <v>293.8939999999997</v>
      </c>
      <c r="M19" s="356">
        <f t="shared" si="10"/>
        <v>620.6059999999998</v>
      </c>
      <c r="N19" s="359">
        <f t="shared" si="11"/>
        <v>-0.2342951888960142</v>
      </c>
      <c r="O19" s="353">
        <v>1232.3429999999996</v>
      </c>
      <c r="P19" s="354">
        <v>2357.609999999999</v>
      </c>
      <c r="Q19" s="355">
        <v>692.9419999999997</v>
      </c>
      <c r="R19" s="354">
        <v>2363.0459999999953</v>
      </c>
      <c r="S19" s="356">
        <f t="shared" si="12"/>
        <v>6645.940999999993</v>
      </c>
      <c r="T19" s="357">
        <f t="shared" si="13"/>
        <v>0.01975369756031107</v>
      </c>
      <c r="U19" s="358">
        <v>1768.6469999999995</v>
      </c>
      <c r="V19" s="354">
        <v>2090.835</v>
      </c>
      <c r="W19" s="355">
        <v>802.582</v>
      </c>
      <c r="X19" s="354">
        <v>2067.4206000000036</v>
      </c>
      <c r="Y19" s="356">
        <f t="shared" si="14"/>
        <v>6729.484600000003</v>
      </c>
      <c r="Z19" s="360">
        <f t="shared" si="7"/>
        <v>-0.012414561436103089</v>
      </c>
    </row>
    <row r="20" spans="1:26" ht="18.75" customHeight="1">
      <c r="A20" s="401" t="s">
        <v>473</v>
      </c>
      <c r="B20" s="402" t="s">
        <v>473</v>
      </c>
      <c r="C20" s="353">
        <v>179.31</v>
      </c>
      <c r="D20" s="354">
        <v>47.62500000000001</v>
      </c>
      <c r="E20" s="355">
        <v>134.435</v>
      </c>
      <c r="F20" s="354">
        <v>41.88499999999999</v>
      </c>
      <c r="G20" s="356">
        <f t="shared" si="0"/>
        <v>403.255</v>
      </c>
      <c r="H20" s="357">
        <f t="shared" si="1"/>
        <v>0.012219892920822744</v>
      </c>
      <c r="I20" s="358">
        <v>111.97999999999999</v>
      </c>
      <c r="J20" s="354">
        <v>32.035</v>
      </c>
      <c r="K20" s="355">
        <v>296.221</v>
      </c>
      <c r="L20" s="354">
        <v>48.588</v>
      </c>
      <c r="M20" s="356">
        <f t="shared" si="2"/>
        <v>488.824</v>
      </c>
      <c r="N20" s="359">
        <f t="shared" si="3"/>
        <v>-0.1750507340065136</v>
      </c>
      <c r="O20" s="353">
        <v>1560.0379999999996</v>
      </c>
      <c r="P20" s="354">
        <v>549.1109999999998</v>
      </c>
      <c r="Q20" s="355">
        <v>2382.2810000000004</v>
      </c>
      <c r="R20" s="354">
        <v>434.97999999999996</v>
      </c>
      <c r="S20" s="356">
        <f t="shared" si="4"/>
        <v>4926.41</v>
      </c>
      <c r="T20" s="357">
        <f t="shared" si="5"/>
        <v>0.014642744074630237</v>
      </c>
      <c r="U20" s="358">
        <v>1612.8289999999997</v>
      </c>
      <c r="V20" s="354">
        <v>615.677</v>
      </c>
      <c r="W20" s="355">
        <v>2033.5329999999994</v>
      </c>
      <c r="X20" s="354">
        <v>424.65599999999984</v>
      </c>
      <c r="Y20" s="356">
        <f t="shared" si="6"/>
        <v>4686.694999999999</v>
      </c>
      <c r="Z20" s="360">
        <f t="shared" si="7"/>
        <v>0.05114798381375385</v>
      </c>
    </row>
    <row r="21" spans="1:26" ht="18.75" customHeight="1">
      <c r="A21" s="401" t="s">
        <v>432</v>
      </c>
      <c r="B21" s="402" t="s">
        <v>433</v>
      </c>
      <c r="C21" s="353">
        <v>133.564</v>
      </c>
      <c r="D21" s="354">
        <v>105.51299999999999</v>
      </c>
      <c r="E21" s="355">
        <v>101.53200000000002</v>
      </c>
      <c r="F21" s="354">
        <v>52.416000000000004</v>
      </c>
      <c r="G21" s="356">
        <f aca="true" t="shared" si="15" ref="G21:G56">SUM(C21:F21)</f>
        <v>393.02500000000003</v>
      </c>
      <c r="H21" s="357">
        <f t="shared" si="1"/>
        <v>0.011909891793545917</v>
      </c>
      <c r="I21" s="358">
        <v>126.763</v>
      </c>
      <c r="J21" s="354">
        <v>100.743</v>
      </c>
      <c r="K21" s="355">
        <v>106.89799999999998</v>
      </c>
      <c r="L21" s="354">
        <v>80.534</v>
      </c>
      <c r="M21" s="356">
        <f aca="true" t="shared" si="16" ref="M21:M56">SUM(I21:L21)</f>
        <v>414.938</v>
      </c>
      <c r="N21" s="359">
        <f aca="true" t="shared" si="17" ref="N21:N56">IF(ISERROR(G21/M21-1),"         /0",(G21/M21-1))</f>
        <v>-0.05281029937002624</v>
      </c>
      <c r="O21" s="353">
        <v>1214.1009999999997</v>
      </c>
      <c r="P21" s="354">
        <v>878.0859999999998</v>
      </c>
      <c r="Q21" s="355">
        <v>969.6119999999981</v>
      </c>
      <c r="R21" s="354">
        <v>629.9719999999979</v>
      </c>
      <c r="S21" s="356">
        <f aca="true" t="shared" si="18" ref="S21:S56">SUM(O21:R21)</f>
        <v>3691.7709999999956</v>
      </c>
      <c r="T21" s="357">
        <f t="shared" si="5"/>
        <v>0.01097303268204264</v>
      </c>
      <c r="U21" s="358">
        <v>1253.018</v>
      </c>
      <c r="V21" s="354">
        <v>970.6339999999998</v>
      </c>
      <c r="W21" s="355">
        <v>1007.6145999999981</v>
      </c>
      <c r="X21" s="354">
        <v>852.3819999999973</v>
      </c>
      <c r="Y21" s="356">
        <f aca="true" t="shared" si="19" ref="Y21:Y56">SUM(U21:X21)</f>
        <v>4083.6485999999954</v>
      </c>
      <c r="Z21" s="360">
        <f aca="true" t="shared" si="20" ref="Z21:Z56">IF(ISERROR(S21/Y21-1),"         /0",IF(S21/Y21&gt;5,"  *  ",(S21/Y21-1)))</f>
        <v>-0.09596261539251938</v>
      </c>
    </row>
    <row r="22" spans="1:26" ht="18.75" customHeight="1">
      <c r="A22" s="401" t="s">
        <v>469</v>
      </c>
      <c r="B22" s="402" t="s">
        <v>470</v>
      </c>
      <c r="C22" s="353">
        <v>216.932</v>
      </c>
      <c r="D22" s="354">
        <v>140.38299999999998</v>
      </c>
      <c r="E22" s="355">
        <v>6.38</v>
      </c>
      <c r="F22" s="354">
        <v>6.915</v>
      </c>
      <c r="G22" s="356">
        <f t="shared" si="15"/>
        <v>370.60999999999996</v>
      </c>
      <c r="H22" s="357">
        <f t="shared" si="1"/>
        <v>0.011230646899322058</v>
      </c>
      <c r="I22" s="358">
        <v>75.904</v>
      </c>
      <c r="J22" s="354">
        <v>79.236</v>
      </c>
      <c r="K22" s="355">
        <v>14.22</v>
      </c>
      <c r="L22" s="354">
        <v>11.290000000000001</v>
      </c>
      <c r="M22" s="356">
        <f t="shared" si="16"/>
        <v>180.64999999999998</v>
      </c>
      <c r="N22" s="359">
        <f t="shared" si="17"/>
        <v>1.051536119568226</v>
      </c>
      <c r="O22" s="353">
        <v>1450.9509999999998</v>
      </c>
      <c r="P22" s="354">
        <v>1189.458</v>
      </c>
      <c r="Q22" s="355">
        <v>93.68400000000003</v>
      </c>
      <c r="R22" s="354">
        <v>100.72200000000001</v>
      </c>
      <c r="S22" s="356">
        <f t="shared" si="18"/>
        <v>2834.815</v>
      </c>
      <c r="T22" s="357">
        <f t="shared" si="5"/>
        <v>0.008425906602155102</v>
      </c>
      <c r="U22" s="358">
        <v>731.2379999999999</v>
      </c>
      <c r="V22" s="354">
        <v>805.4739999999999</v>
      </c>
      <c r="W22" s="355">
        <v>71.879</v>
      </c>
      <c r="X22" s="354">
        <v>77.93700000000001</v>
      </c>
      <c r="Y22" s="356">
        <f t="shared" si="19"/>
        <v>1686.5279999999998</v>
      </c>
      <c r="Z22" s="360">
        <f t="shared" si="20"/>
        <v>0.6808585448922286</v>
      </c>
    </row>
    <row r="23" spans="1:26" ht="18.75" customHeight="1">
      <c r="A23" s="401" t="s">
        <v>409</v>
      </c>
      <c r="B23" s="402" t="s">
        <v>410</v>
      </c>
      <c r="C23" s="353">
        <v>142.82299999999998</v>
      </c>
      <c r="D23" s="354">
        <v>205.825</v>
      </c>
      <c r="E23" s="355">
        <v>3.69</v>
      </c>
      <c r="F23" s="354">
        <v>5.282</v>
      </c>
      <c r="G23" s="356">
        <f>SUM(C23:F23)</f>
        <v>357.61999999999995</v>
      </c>
      <c r="H23" s="357">
        <f>G23/$G$9</f>
        <v>0.01083700910427553</v>
      </c>
      <c r="I23" s="358">
        <v>191.668</v>
      </c>
      <c r="J23" s="354">
        <v>204.65399999999997</v>
      </c>
      <c r="K23" s="355">
        <v>14.16</v>
      </c>
      <c r="L23" s="354">
        <v>2.488</v>
      </c>
      <c r="M23" s="356">
        <f>SUM(I23:L23)</f>
        <v>412.97</v>
      </c>
      <c r="N23" s="359">
        <f>IF(ISERROR(G23/M23-1),"         /0",(G23/M23-1))</f>
        <v>-0.13402910623047692</v>
      </c>
      <c r="O23" s="353">
        <v>2147.8339999999994</v>
      </c>
      <c r="P23" s="354">
        <v>2174.013999999999</v>
      </c>
      <c r="Q23" s="355">
        <v>128.936</v>
      </c>
      <c r="R23" s="354">
        <v>39.165000000000006</v>
      </c>
      <c r="S23" s="356">
        <f>SUM(O23:R23)</f>
        <v>4489.948999999998</v>
      </c>
      <c r="T23" s="357">
        <f>S23/$S$9</f>
        <v>0.013345453203274174</v>
      </c>
      <c r="U23" s="358">
        <v>2075.0869999999995</v>
      </c>
      <c r="V23" s="354">
        <v>1820.0509999999995</v>
      </c>
      <c r="W23" s="355">
        <v>187.84699999999998</v>
      </c>
      <c r="X23" s="354">
        <v>37.87799999999999</v>
      </c>
      <c r="Y23" s="356">
        <f>SUM(U23:X23)</f>
        <v>4120.8629999999985</v>
      </c>
      <c r="Z23" s="360">
        <f>IF(ISERROR(S23/Y23-1),"         /0",IF(S23/Y23&gt;5,"  *  ",(S23/Y23-1)))</f>
        <v>0.08956521971247278</v>
      </c>
    </row>
    <row r="24" spans="1:26" ht="18.75" customHeight="1">
      <c r="A24" s="401" t="s">
        <v>407</v>
      </c>
      <c r="B24" s="402" t="s">
        <v>408</v>
      </c>
      <c r="C24" s="353">
        <v>159.86100000000002</v>
      </c>
      <c r="D24" s="354">
        <v>154.691</v>
      </c>
      <c r="E24" s="355">
        <v>0.765</v>
      </c>
      <c r="F24" s="354">
        <v>0.37000000000000005</v>
      </c>
      <c r="G24" s="356">
        <f>SUM(C24:F24)</f>
        <v>315.687</v>
      </c>
      <c r="H24" s="357">
        <f>G24/$G$9</f>
        <v>0.009566307513845506</v>
      </c>
      <c r="I24" s="358">
        <v>181.037</v>
      </c>
      <c r="J24" s="354">
        <v>165.393</v>
      </c>
      <c r="K24" s="355">
        <v>0.405</v>
      </c>
      <c r="L24" s="354">
        <v>0.35700000000000004</v>
      </c>
      <c r="M24" s="356">
        <f>SUM(I24:L24)</f>
        <v>347.192</v>
      </c>
      <c r="N24" s="359">
        <f>IF(ISERROR(G24/M24-1),"         /0",(G24/M24-1))</f>
        <v>-0.0907422982096362</v>
      </c>
      <c r="O24" s="353">
        <v>1661.205</v>
      </c>
      <c r="P24" s="354">
        <v>1590.2160000000001</v>
      </c>
      <c r="Q24" s="355">
        <v>6.108999999999997</v>
      </c>
      <c r="R24" s="354">
        <v>11.160999999999996</v>
      </c>
      <c r="S24" s="356">
        <f>SUM(O24:R24)</f>
        <v>3268.6910000000003</v>
      </c>
      <c r="T24" s="357">
        <f>S24/$S$9</f>
        <v>0.0097155140907978</v>
      </c>
      <c r="U24" s="358">
        <v>1602.781</v>
      </c>
      <c r="V24" s="354">
        <v>1468.791</v>
      </c>
      <c r="W24" s="355">
        <v>2.103</v>
      </c>
      <c r="X24" s="354">
        <v>10.172999999999998</v>
      </c>
      <c r="Y24" s="356">
        <f>SUM(U24:X24)</f>
        <v>3083.848</v>
      </c>
      <c r="Z24" s="360">
        <f>IF(ISERROR(S24/Y24-1),"         /0",IF(S24/Y24&gt;5,"  *  ",(S24/Y24-1)))</f>
        <v>0.05993907611529492</v>
      </c>
    </row>
    <row r="25" spans="1:26" ht="18.75" customHeight="1">
      <c r="A25" s="401" t="s">
        <v>463</v>
      </c>
      <c r="B25" s="402" t="s">
        <v>464</v>
      </c>
      <c r="C25" s="353">
        <v>108.19999999999999</v>
      </c>
      <c r="D25" s="354">
        <v>171.803</v>
      </c>
      <c r="E25" s="355">
        <v>15.050000000000002</v>
      </c>
      <c r="F25" s="354">
        <v>19.125000000000004</v>
      </c>
      <c r="G25" s="356">
        <f>SUM(C25:F25)</f>
        <v>314.178</v>
      </c>
      <c r="H25" s="357">
        <f>G25/$G$9</f>
        <v>0.009520580074836636</v>
      </c>
      <c r="I25" s="358">
        <v>92.054</v>
      </c>
      <c r="J25" s="354">
        <v>180.487</v>
      </c>
      <c r="K25" s="355">
        <v>3.12</v>
      </c>
      <c r="L25" s="354">
        <v>5.905</v>
      </c>
      <c r="M25" s="356">
        <f>SUM(I25:L25)</f>
        <v>281.566</v>
      </c>
      <c r="N25" s="359">
        <f>IF(ISERROR(G25/M25-1),"         /0",(G25/M25-1))</f>
        <v>0.11582364347968155</v>
      </c>
      <c r="O25" s="353">
        <v>831.3799999999998</v>
      </c>
      <c r="P25" s="354">
        <v>1542.6240000000003</v>
      </c>
      <c r="Q25" s="355">
        <v>162.72100000000003</v>
      </c>
      <c r="R25" s="354">
        <v>215.60900000000004</v>
      </c>
      <c r="S25" s="356">
        <f>SUM(O25:R25)</f>
        <v>2752.334</v>
      </c>
      <c r="T25" s="357">
        <f>S25/$S$9</f>
        <v>0.008180748733845404</v>
      </c>
      <c r="U25" s="358">
        <v>1092.0020000000002</v>
      </c>
      <c r="V25" s="354">
        <v>1800.945</v>
      </c>
      <c r="W25" s="355">
        <v>27.434</v>
      </c>
      <c r="X25" s="354">
        <v>37.745999999999995</v>
      </c>
      <c r="Y25" s="356">
        <f>SUM(U25:X25)</f>
        <v>2958.1270000000004</v>
      </c>
      <c r="Z25" s="360">
        <f>IF(ISERROR(S25/Y25-1),"         /0",IF(S25/Y25&gt;5,"  *  ",(S25/Y25-1)))</f>
        <v>-0.06956868315660569</v>
      </c>
    </row>
    <row r="26" spans="1:26" ht="18.75" customHeight="1">
      <c r="A26" s="401" t="s">
        <v>423</v>
      </c>
      <c r="B26" s="402" t="s">
        <v>423</v>
      </c>
      <c r="C26" s="353">
        <v>106.925</v>
      </c>
      <c r="D26" s="354">
        <v>127.22</v>
      </c>
      <c r="E26" s="355">
        <v>6.831999999999999</v>
      </c>
      <c r="F26" s="354">
        <v>5.9979999999999976</v>
      </c>
      <c r="G26" s="356">
        <f>SUM(C26:F26)</f>
        <v>246.97499999999997</v>
      </c>
      <c r="H26" s="357">
        <f>G26/$G$9</f>
        <v>0.007484118124065906</v>
      </c>
      <c r="I26" s="358">
        <v>172.765</v>
      </c>
      <c r="J26" s="354">
        <v>182.19899999999998</v>
      </c>
      <c r="K26" s="355">
        <v>4.4430000000000005</v>
      </c>
      <c r="L26" s="354">
        <v>4.604</v>
      </c>
      <c r="M26" s="356">
        <f>SUM(I26:L26)</f>
        <v>364.0109999999999</v>
      </c>
      <c r="N26" s="359">
        <f>IF(ISERROR(G26/M26-1),"         /0",(G26/M26-1))</f>
        <v>-0.32151775633153934</v>
      </c>
      <c r="O26" s="353">
        <v>1174.5680000000002</v>
      </c>
      <c r="P26" s="354">
        <v>1395.864</v>
      </c>
      <c r="Q26" s="355">
        <v>72.72399999999998</v>
      </c>
      <c r="R26" s="354">
        <v>63.96900000000001</v>
      </c>
      <c r="S26" s="356">
        <f>SUM(O26:R26)</f>
        <v>2707.1250000000005</v>
      </c>
      <c r="T26" s="357">
        <f>S26/$S$9</f>
        <v>0.008046374246770648</v>
      </c>
      <c r="U26" s="358">
        <v>1177.4430000000004</v>
      </c>
      <c r="V26" s="354">
        <v>1333.8469999999995</v>
      </c>
      <c r="W26" s="355">
        <v>81.87700000000004</v>
      </c>
      <c r="X26" s="354">
        <v>78.35900000000002</v>
      </c>
      <c r="Y26" s="356">
        <f>SUM(U26:X26)</f>
        <v>2671.526</v>
      </c>
      <c r="Z26" s="360">
        <f>IF(ISERROR(S26/Y26-1),"         /0",IF(S26/Y26&gt;5,"  *  ",(S26/Y26-1)))</f>
        <v>0.01332534289391174</v>
      </c>
    </row>
    <row r="27" spans="1:26" ht="18.75" customHeight="1">
      <c r="A27" s="401" t="s">
        <v>413</v>
      </c>
      <c r="B27" s="402" t="s">
        <v>414</v>
      </c>
      <c r="C27" s="353">
        <v>38.662</v>
      </c>
      <c r="D27" s="354">
        <v>170.98</v>
      </c>
      <c r="E27" s="355">
        <v>0.06</v>
      </c>
      <c r="F27" s="354">
        <v>0.495</v>
      </c>
      <c r="G27" s="356">
        <f t="shared" si="15"/>
        <v>210.197</v>
      </c>
      <c r="H27" s="357">
        <f t="shared" si="1"/>
        <v>0.006369629222894144</v>
      </c>
      <c r="I27" s="358">
        <v>38.299</v>
      </c>
      <c r="J27" s="354">
        <v>175.91700000000003</v>
      </c>
      <c r="K27" s="355">
        <v>1.025</v>
      </c>
      <c r="L27" s="354">
        <v>6.3629999999999995</v>
      </c>
      <c r="M27" s="356">
        <f t="shared" si="16"/>
        <v>221.60400000000004</v>
      </c>
      <c r="N27" s="359">
        <f t="shared" si="17"/>
        <v>-0.05147470262269649</v>
      </c>
      <c r="O27" s="353">
        <v>489.967</v>
      </c>
      <c r="P27" s="354">
        <v>1632.211</v>
      </c>
      <c r="Q27" s="355">
        <v>11.384999999999998</v>
      </c>
      <c r="R27" s="354">
        <v>17.467999999999996</v>
      </c>
      <c r="S27" s="356">
        <f t="shared" si="18"/>
        <v>2151.031</v>
      </c>
      <c r="T27" s="357">
        <f t="shared" si="5"/>
        <v>0.006393498801276376</v>
      </c>
      <c r="U27" s="358">
        <v>451.63900000000007</v>
      </c>
      <c r="V27" s="354">
        <v>1530.827</v>
      </c>
      <c r="W27" s="355">
        <v>21.690999999999995</v>
      </c>
      <c r="X27" s="354">
        <v>43.60999999999999</v>
      </c>
      <c r="Y27" s="356">
        <f t="shared" si="19"/>
        <v>2047.767</v>
      </c>
      <c r="Z27" s="360">
        <f t="shared" si="20"/>
        <v>0.05042761212579361</v>
      </c>
    </row>
    <row r="28" spans="1:26" ht="18.75" customHeight="1">
      <c r="A28" s="401" t="s">
        <v>494</v>
      </c>
      <c r="B28" s="402" t="s">
        <v>495</v>
      </c>
      <c r="C28" s="353">
        <v>66.1</v>
      </c>
      <c r="D28" s="354">
        <v>67.9</v>
      </c>
      <c r="E28" s="355">
        <v>18.703000000000003</v>
      </c>
      <c r="F28" s="354">
        <v>12.991</v>
      </c>
      <c r="G28" s="356">
        <f t="shared" si="15"/>
        <v>165.69400000000002</v>
      </c>
      <c r="H28" s="357">
        <f t="shared" si="1"/>
        <v>0.005021048561388709</v>
      </c>
      <c r="I28" s="358">
        <v>39.5</v>
      </c>
      <c r="J28" s="354">
        <v>66.15</v>
      </c>
      <c r="K28" s="355">
        <v>36.776</v>
      </c>
      <c r="L28" s="354">
        <v>28.277999999999995</v>
      </c>
      <c r="M28" s="356">
        <f t="shared" si="16"/>
        <v>170.704</v>
      </c>
      <c r="N28" s="359" t="s">
        <v>45</v>
      </c>
      <c r="O28" s="353">
        <v>396.97</v>
      </c>
      <c r="P28" s="354">
        <v>417.87</v>
      </c>
      <c r="Q28" s="355">
        <v>315.22599999999994</v>
      </c>
      <c r="R28" s="354">
        <v>254.99300000000002</v>
      </c>
      <c r="S28" s="356">
        <f t="shared" si="18"/>
        <v>1385.059</v>
      </c>
      <c r="T28" s="357">
        <f t="shared" si="5"/>
        <v>0.004116804014538636</v>
      </c>
      <c r="U28" s="358">
        <v>310.84000000000003</v>
      </c>
      <c r="V28" s="354">
        <v>453.8400000000001</v>
      </c>
      <c r="W28" s="355">
        <v>414.661</v>
      </c>
      <c r="X28" s="354">
        <v>350.297</v>
      </c>
      <c r="Y28" s="356">
        <f t="shared" si="19"/>
        <v>1529.6380000000001</v>
      </c>
      <c r="Z28" s="360">
        <f t="shared" si="20"/>
        <v>-0.09451844161821299</v>
      </c>
    </row>
    <row r="29" spans="1:26" ht="18.75" customHeight="1">
      <c r="A29" s="401" t="s">
        <v>428</v>
      </c>
      <c r="B29" s="402" t="s">
        <v>429</v>
      </c>
      <c r="C29" s="353">
        <v>45.781</v>
      </c>
      <c r="D29" s="354">
        <v>118.56400000000001</v>
      </c>
      <c r="E29" s="355">
        <v>0.745</v>
      </c>
      <c r="F29" s="354">
        <v>0.2</v>
      </c>
      <c r="G29" s="356">
        <f t="shared" si="15"/>
        <v>165.29</v>
      </c>
      <c r="H29" s="357">
        <f t="shared" si="1"/>
        <v>0.005008806092628216</v>
      </c>
      <c r="I29" s="358">
        <v>48.587999999999994</v>
      </c>
      <c r="J29" s="354">
        <v>150.48</v>
      </c>
      <c r="K29" s="355">
        <v>0.2</v>
      </c>
      <c r="L29" s="354">
        <v>0</v>
      </c>
      <c r="M29" s="356">
        <f t="shared" si="16"/>
        <v>199.26799999999997</v>
      </c>
      <c r="N29" s="359">
        <f t="shared" si="17"/>
        <v>-0.17051408153843062</v>
      </c>
      <c r="O29" s="353">
        <v>539.401</v>
      </c>
      <c r="P29" s="354">
        <v>1579.638</v>
      </c>
      <c r="Q29" s="355">
        <v>3.957</v>
      </c>
      <c r="R29" s="354">
        <v>6.808999999999998</v>
      </c>
      <c r="S29" s="356">
        <f t="shared" si="18"/>
        <v>2129.805</v>
      </c>
      <c r="T29" s="357">
        <f t="shared" si="5"/>
        <v>0.006330408866470279</v>
      </c>
      <c r="U29" s="358">
        <v>583.4989999999998</v>
      </c>
      <c r="V29" s="354">
        <v>1471.959</v>
      </c>
      <c r="W29" s="355">
        <v>4.529</v>
      </c>
      <c r="X29" s="354">
        <v>7.522</v>
      </c>
      <c r="Y29" s="356">
        <f t="shared" si="19"/>
        <v>2067.5089999999996</v>
      </c>
      <c r="Z29" s="360">
        <f t="shared" si="20"/>
        <v>0.030130945016442645</v>
      </c>
    </row>
    <row r="30" spans="1:26" ht="18.75" customHeight="1">
      <c r="A30" s="401" t="s">
        <v>411</v>
      </c>
      <c r="B30" s="402" t="s">
        <v>412</v>
      </c>
      <c r="C30" s="353">
        <v>58.517</v>
      </c>
      <c r="D30" s="354">
        <v>23.633</v>
      </c>
      <c r="E30" s="355">
        <v>49.23599999999999</v>
      </c>
      <c r="F30" s="354">
        <v>31.04600000000001</v>
      </c>
      <c r="G30" s="356">
        <f t="shared" si="15"/>
        <v>162.43200000000002</v>
      </c>
      <c r="H30" s="357">
        <f t="shared" si="1"/>
        <v>0.004922199717089881</v>
      </c>
      <c r="I30" s="358">
        <v>30.833</v>
      </c>
      <c r="J30" s="354">
        <v>9.860999999999997</v>
      </c>
      <c r="K30" s="355">
        <v>64.76599999999999</v>
      </c>
      <c r="L30" s="354">
        <v>36.392</v>
      </c>
      <c r="M30" s="356">
        <f t="shared" si="16"/>
        <v>141.85199999999998</v>
      </c>
      <c r="N30" s="359">
        <f t="shared" si="17"/>
        <v>0.14508078842737526</v>
      </c>
      <c r="O30" s="353">
        <v>1162.7060000000004</v>
      </c>
      <c r="P30" s="354">
        <v>959.2799999999996</v>
      </c>
      <c r="Q30" s="355">
        <v>634.4059999999992</v>
      </c>
      <c r="R30" s="354">
        <v>458.6800000000003</v>
      </c>
      <c r="S30" s="356">
        <f t="shared" si="18"/>
        <v>3215.071999999999</v>
      </c>
      <c r="T30" s="357">
        <f t="shared" si="5"/>
        <v>0.009556142602322903</v>
      </c>
      <c r="U30" s="358">
        <v>579.7339999999999</v>
      </c>
      <c r="V30" s="354">
        <v>239.82899999999984</v>
      </c>
      <c r="W30" s="355">
        <v>607.8820000000007</v>
      </c>
      <c r="X30" s="354">
        <v>430.23299999999995</v>
      </c>
      <c r="Y30" s="356">
        <f t="shared" si="19"/>
        <v>1857.6780000000006</v>
      </c>
      <c r="Z30" s="360">
        <f t="shared" si="20"/>
        <v>0.7306939092781408</v>
      </c>
    </row>
    <row r="31" spans="1:26" ht="18.75" customHeight="1">
      <c r="A31" s="401" t="s">
        <v>417</v>
      </c>
      <c r="B31" s="402" t="s">
        <v>418</v>
      </c>
      <c r="C31" s="353">
        <v>24.651000000000003</v>
      </c>
      <c r="D31" s="354">
        <v>113.271</v>
      </c>
      <c r="E31" s="355">
        <v>0.30400000000000005</v>
      </c>
      <c r="F31" s="354">
        <v>0.314</v>
      </c>
      <c r="G31" s="356">
        <f t="shared" si="15"/>
        <v>138.54</v>
      </c>
      <c r="H31" s="357">
        <f t="shared" si="1"/>
        <v>0.004198197084353034</v>
      </c>
      <c r="I31" s="358">
        <v>31.03</v>
      </c>
      <c r="J31" s="354">
        <v>133.867</v>
      </c>
      <c r="K31" s="355">
        <v>0.122</v>
      </c>
      <c r="L31" s="354">
        <v>0.060000000000000005</v>
      </c>
      <c r="M31" s="356">
        <f t="shared" si="16"/>
        <v>165.079</v>
      </c>
      <c r="N31" s="359">
        <f t="shared" si="17"/>
        <v>-0.16076545169282597</v>
      </c>
      <c r="O31" s="353">
        <v>301.725</v>
      </c>
      <c r="P31" s="354">
        <v>1073.1290000000001</v>
      </c>
      <c r="Q31" s="355">
        <v>4.519999999999998</v>
      </c>
      <c r="R31" s="354">
        <v>4.617999999999999</v>
      </c>
      <c r="S31" s="356">
        <f t="shared" si="18"/>
        <v>1383.9920000000002</v>
      </c>
      <c r="T31" s="357">
        <f t="shared" si="5"/>
        <v>0.004113632575716526</v>
      </c>
      <c r="U31" s="358">
        <v>354.29299999999995</v>
      </c>
      <c r="V31" s="354">
        <v>1110.6450000000002</v>
      </c>
      <c r="W31" s="355">
        <v>5.376999999999999</v>
      </c>
      <c r="X31" s="354">
        <v>4.207999999999999</v>
      </c>
      <c r="Y31" s="356">
        <f t="shared" si="19"/>
        <v>1474.5230000000001</v>
      </c>
      <c r="Z31" s="360">
        <f t="shared" si="20"/>
        <v>-0.061396804254663984</v>
      </c>
    </row>
    <row r="32" spans="1:26" ht="18.75" customHeight="1">
      <c r="A32" s="401" t="s">
        <v>444</v>
      </c>
      <c r="B32" s="402" t="s">
        <v>445</v>
      </c>
      <c r="C32" s="353">
        <v>57.788</v>
      </c>
      <c r="D32" s="354">
        <v>67.012</v>
      </c>
      <c r="E32" s="355">
        <v>5.959</v>
      </c>
      <c r="F32" s="354">
        <v>5.742</v>
      </c>
      <c r="G32" s="356">
        <f t="shared" si="15"/>
        <v>136.50099999999998</v>
      </c>
      <c r="H32" s="357">
        <f t="shared" si="1"/>
        <v>0.004136408980881142</v>
      </c>
      <c r="I32" s="358">
        <v>25.707</v>
      </c>
      <c r="J32" s="354">
        <v>36.039</v>
      </c>
      <c r="K32" s="355">
        <v>26.573</v>
      </c>
      <c r="L32" s="354">
        <v>5.314</v>
      </c>
      <c r="M32" s="356">
        <f t="shared" si="16"/>
        <v>93.63300000000001</v>
      </c>
      <c r="N32" s="359">
        <f t="shared" si="17"/>
        <v>0.45783003855478266</v>
      </c>
      <c r="O32" s="353">
        <v>363.948</v>
      </c>
      <c r="P32" s="354">
        <v>586.221</v>
      </c>
      <c r="Q32" s="355">
        <v>259.7390000000001</v>
      </c>
      <c r="R32" s="354">
        <v>57.73299999999999</v>
      </c>
      <c r="S32" s="356">
        <f t="shared" si="18"/>
        <v>1267.641</v>
      </c>
      <c r="T32" s="357">
        <f t="shared" si="5"/>
        <v>0.0037678030739439774</v>
      </c>
      <c r="U32" s="358">
        <v>514.1819999999999</v>
      </c>
      <c r="V32" s="354">
        <v>649.671</v>
      </c>
      <c r="W32" s="355">
        <v>187.24099999999996</v>
      </c>
      <c r="X32" s="354">
        <v>40.99400000000001</v>
      </c>
      <c r="Y32" s="356">
        <f t="shared" si="19"/>
        <v>1392.088</v>
      </c>
      <c r="Z32" s="360">
        <f t="shared" si="20"/>
        <v>-0.08939592899299464</v>
      </c>
    </row>
    <row r="33" spans="1:26" ht="18.75" customHeight="1">
      <c r="A33" s="401" t="s">
        <v>496</v>
      </c>
      <c r="B33" s="402" t="s">
        <v>497</v>
      </c>
      <c r="C33" s="353">
        <v>6.54</v>
      </c>
      <c r="D33" s="354">
        <v>34.260000000000005</v>
      </c>
      <c r="E33" s="355">
        <v>18.41</v>
      </c>
      <c r="F33" s="354">
        <v>52.97</v>
      </c>
      <c r="G33" s="356">
        <f t="shared" si="15"/>
        <v>112.18</v>
      </c>
      <c r="H33" s="357">
        <f t="shared" si="1"/>
        <v>0.0033994063008713975</v>
      </c>
      <c r="I33" s="358">
        <v>5.3</v>
      </c>
      <c r="J33" s="354">
        <v>59.959999999999994</v>
      </c>
      <c r="K33" s="355">
        <v>0.05</v>
      </c>
      <c r="L33" s="354">
        <v>0.08</v>
      </c>
      <c r="M33" s="356">
        <f t="shared" si="16"/>
        <v>65.38999999999999</v>
      </c>
      <c r="N33" s="359">
        <f t="shared" si="17"/>
        <v>0.7155528368252031</v>
      </c>
      <c r="O33" s="353">
        <v>87.93</v>
      </c>
      <c r="P33" s="354">
        <v>404.37000000000006</v>
      </c>
      <c r="Q33" s="355">
        <v>64.08</v>
      </c>
      <c r="R33" s="354">
        <v>138.152</v>
      </c>
      <c r="S33" s="356">
        <f t="shared" si="18"/>
        <v>694.5320000000002</v>
      </c>
      <c r="T33" s="357">
        <f t="shared" si="5"/>
        <v>0.002064354028114</v>
      </c>
      <c r="U33" s="358">
        <v>102.298</v>
      </c>
      <c r="V33" s="354">
        <v>612.9279999999999</v>
      </c>
      <c r="W33" s="355">
        <v>0.9690000000000001</v>
      </c>
      <c r="X33" s="354">
        <v>1.2010000000000003</v>
      </c>
      <c r="Y33" s="356">
        <f t="shared" si="19"/>
        <v>717.396</v>
      </c>
      <c r="Z33" s="360">
        <f t="shared" si="20"/>
        <v>-0.03187082169401534</v>
      </c>
    </row>
    <row r="34" spans="1:26" ht="18.75" customHeight="1">
      <c r="A34" s="401" t="s">
        <v>469</v>
      </c>
      <c r="B34" s="402" t="s">
        <v>480</v>
      </c>
      <c r="C34" s="353">
        <v>45.63</v>
      </c>
      <c r="D34" s="354">
        <v>0</v>
      </c>
      <c r="E34" s="355">
        <v>27.363999999999997</v>
      </c>
      <c r="F34" s="354">
        <v>33.986000000000004</v>
      </c>
      <c r="G34" s="356">
        <f t="shared" si="15"/>
        <v>106.98</v>
      </c>
      <c r="H34" s="357">
        <f t="shared" si="1"/>
        <v>0.0032418299702908016</v>
      </c>
      <c r="I34" s="358">
        <v>31.800000000000004</v>
      </c>
      <c r="J34" s="354">
        <v>0</v>
      </c>
      <c r="K34" s="355">
        <v>49.868</v>
      </c>
      <c r="L34" s="354">
        <v>57.2</v>
      </c>
      <c r="M34" s="356">
        <f t="shared" si="16"/>
        <v>138.868</v>
      </c>
      <c r="N34" s="359">
        <f t="shared" si="17"/>
        <v>-0.2296281360716651</v>
      </c>
      <c r="O34" s="353">
        <v>147.08</v>
      </c>
      <c r="P34" s="354">
        <v>32.55</v>
      </c>
      <c r="Q34" s="355">
        <v>365.61199999999997</v>
      </c>
      <c r="R34" s="354">
        <v>424.597</v>
      </c>
      <c r="S34" s="356">
        <f t="shared" si="18"/>
        <v>969.8389999999999</v>
      </c>
      <c r="T34" s="357">
        <f t="shared" si="5"/>
        <v>0.002882647662414479</v>
      </c>
      <c r="U34" s="358">
        <v>375.25999999999993</v>
      </c>
      <c r="V34" s="354">
        <v>120.96000000000002</v>
      </c>
      <c r="W34" s="355">
        <v>376.78099999999984</v>
      </c>
      <c r="X34" s="354">
        <v>394.0209999999999</v>
      </c>
      <c r="Y34" s="356">
        <f t="shared" si="19"/>
        <v>1267.0219999999997</v>
      </c>
      <c r="Z34" s="360">
        <f t="shared" si="20"/>
        <v>-0.23455235978538636</v>
      </c>
    </row>
    <row r="35" spans="1:26" ht="18.75" customHeight="1">
      <c r="A35" s="401" t="s">
        <v>436</v>
      </c>
      <c r="B35" s="402" t="s">
        <v>437</v>
      </c>
      <c r="C35" s="353">
        <v>42.176</v>
      </c>
      <c r="D35" s="354">
        <v>41.615</v>
      </c>
      <c r="E35" s="355">
        <v>0.098</v>
      </c>
      <c r="F35" s="354">
        <v>0.122</v>
      </c>
      <c r="G35" s="356">
        <f t="shared" si="15"/>
        <v>84.011</v>
      </c>
      <c r="H35" s="357">
        <f t="shared" si="1"/>
        <v>0.0025457971362320107</v>
      </c>
      <c r="I35" s="358">
        <v>28.01</v>
      </c>
      <c r="J35" s="354">
        <v>47.361</v>
      </c>
      <c r="K35" s="355">
        <v>0</v>
      </c>
      <c r="L35" s="354">
        <v>0</v>
      </c>
      <c r="M35" s="356">
        <f t="shared" si="16"/>
        <v>75.371</v>
      </c>
      <c r="N35" s="359">
        <f t="shared" si="17"/>
        <v>0.11463294901221954</v>
      </c>
      <c r="O35" s="353">
        <v>488.41</v>
      </c>
      <c r="P35" s="354">
        <v>400.585</v>
      </c>
      <c r="Q35" s="355">
        <v>1.5160000000000002</v>
      </c>
      <c r="R35" s="354">
        <v>5.421</v>
      </c>
      <c r="S35" s="356">
        <f t="shared" si="18"/>
        <v>895.932</v>
      </c>
      <c r="T35" s="357">
        <f t="shared" si="5"/>
        <v>0.002662974251893695</v>
      </c>
      <c r="U35" s="358">
        <v>307.055</v>
      </c>
      <c r="V35" s="354">
        <v>362.47599999999994</v>
      </c>
      <c r="W35" s="355">
        <v>5.914999999999998</v>
      </c>
      <c r="X35" s="354">
        <v>12.374</v>
      </c>
      <c r="Y35" s="356">
        <f t="shared" si="19"/>
        <v>687.8199999999999</v>
      </c>
      <c r="Z35" s="360">
        <f t="shared" si="20"/>
        <v>0.3025675322031929</v>
      </c>
    </row>
    <row r="36" spans="1:26" ht="18.75" customHeight="1">
      <c r="A36" s="401" t="s">
        <v>498</v>
      </c>
      <c r="B36" s="402" t="s">
        <v>499</v>
      </c>
      <c r="C36" s="353">
        <v>0</v>
      </c>
      <c r="D36" s="354">
        <v>0</v>
      </c>
      <c r="E36" s="355">
        <v>42.434999999999995</v>
      </c>
      <c r="F36" s="354">
        <v>41.14</v>
      </c>
      <c r="G36" s="356">
        <f t="shared" si="15"/>
        <v>83.57499999999999</v>
      </c>
      <c r="H36" s="357">
        <f t="shared" si="1"/>
        <v>0.002532584966975637</v>
      </c>
      <c r="I36" s="358"/>
      <c r="J36" s="354"/>
      <c r="K36" s="355">
        <v>0.91</v>
      </c>
      <c r="L36" s="354">
        <v>0.6</v>
      </c>
      <c r="M36" s="356">
        <f t="shared" si="16"/>
        <v>1.51</v>
      </c>
      <c r="N36" s="359">
        <f t="shared" si="17"/>
        <v>54.34768211920529</v>
      </c>
      <c r="O36" s="353">
        <v>0</v>
      </c>
      <c r="P36" s="354">
        <v>0</v>
      </c>
      <c r="Q36" s="355">
        <v>108.643</v>
      </c>
      <c r="R36" s="354">
        <v>102.92999999999999</v>
      </c>
      <c r="S36" s="356">
        <f t="shared" si="18"/>
        <v>211.57299999999998</v>
      </c>
      <c r="T36" s="357">
        <f t="shared" si="5"/>
        <v>0.0006288573813591932</v>
      </c>
      <c r="U36" s="358">
        <v>2.5</v>
      </c>
      <c r="V36" s="354">
        <v>2.5</v>
      </c>
      <c r="W36" s="355">
        <v>5.601999999999999</v>
      </c>
      <c r="X36" s="354">
        <v>2.0250000000000004</v>
      </c>
      <c r="Y36" s="356">
        <f t="shared" si="19"/>
        <v>12.627</v>
      </c>
      <c r="Z36" s="360" t="str">
        <f t="shared" si="20"/>
        <v>  *  </v>
      </c>
    </row>
    <row r="37" spans="1:26" ht="18.75" customHeight="1">
      <c r="A37" s="401" t="s">
        <v>419</v>
      </c>
      <c r="B37" s="402" t="s">
        <v>420</v>
      </c>
      <c r="C37" s="353">
        <v>5.516</v>
      </c>
      <c r="D37" s="354">
        <v>17.195</v>
      </c>
      <c r="E37" s="355">
        <v>24.318</v>
      </c>
      <c r="F37" s="354">
        <v>25.688999999999997</v>
      </c>
      <c r="G37" s="356">
        <f>SUM(C37:F37)</f>
        <v>72.71799999999999</v>
      </c>
      <c r="H37" s="357">
        <f>G37/$G$9</f>
        <v>0.0022035837706076505</v>
      </c>
      <c r="I37" s="358">
        <v>2.309</v>
      </c>
      <c r="J37" s="354">
        <v>9.968</v>
      </c>
      <c r="K37" s="355">
        <v>15.938999999999998</v>
      </c>
      <c r="L37" s="354">
        <v>20.36</v>
      </c>
      <c r="M37" s="356">
        <f>SUM(I37:L37)</f>
        <v>48.576</v>
      </c>
      <c r="N37" s="359">
        <f t="shared" si="17"/>
        <v>0.49699440052700905</v>
      </c>
      <c r="O37" s="353">
        <v>47.35799999999999</v>
      </c>
      <c r="P37" s="354">
        <v>149.738</v>
      </c>
      <c r="Q37" s="355">
        <v>249.82100000000028</v>
      </c>
      <c r="R37" s="354">
        <v>290.70799999999986</v>
      </c>
      <c r="S37" s="356">
        <f>SUM(O37:R37)</f>
        <v>737.6250000000001</v>
      </c>
      <c r="T37" s="357">
        <f>S37/$S$9</f>
        <v>0.0021924391388555013</v>
      </c>
      <c r="U37" s="358">
        <v>65.076</v>
      </c>
      <c r="V37" s="354">
        <v>258.00000000000006</v>
      </c>
      <c r="W37" s="355">
        <v>229.59100000000018</v>
      </c>
      <c r="X37" s="354">
        <v>247.09000000000015</v>
      </c>
      <c r="Y37" s="356">
        <f>SUM(U37:X37)</f>
        <v>799.7570000000003</v>
      </c>
      <c r="Z37" s="360">
        <f>IF(ISERROR(S37/Y37-1),"         /0",IF(S37/Y37&gt;5,"  *  ",(S37/Y37-1)))</f>
        <v>-0.07768859791161586</v>
      </c>
    </row>
    <row r="38" spans="1:26" ht="18.75" customHeight="1">
      <c r="A38" s="401" t="s">
        <v>500</v>
      </c>
      <c r="B38" s="402" t="s">
        <v>500</v>
      </c>
      <c r="C38" s="353">
        <v>33.652</v>
      </c>
      <c r="D38" s="354">
        <v>37.942</v>
      </c>
      <c r="E38" s="355">
        <v>0.134</v>
      </c>
      <c r="F38" s="354">
        <v>0.12</v>
      </c>
      <c r="G38" s="356">
        <f t="shared" si="15"/>
        <v>71.848</v>
      </c>
      <c r="H38" s="357">
        <f t="shared" si="1"/>
        <v>0.002177220038375897</v>
      </c>
      <c r="I38" s="358">
        <v>23.083</v>
      </c>
      <c r="J38" s="354">
        <v>17.037000000000003</v>
      </c>
      <c r="K38" s="355">
        <v>0.08</v>
      </c>
      <c r="L38" s="354">
        <v>0.025</v>
      </c>
      <c r="M38" s="356">
        <f t="shared" si="16"/>
        <v>40.225</v>
      </c>
      <c r="N38" s="359">
        <f t="shared" si="17"/>
        <v>0.7861528899937849</v>
      </c>
      <c r="O38" s="353">
        <v>373.4370000000001</v>
      </c>
      <c r="P38" s="354">
        <v>420.48</v>
      </c>
      <c r="Q38" s="355">
        <v>3.023</v>
      </c>
      <c r="R38" s="354">
        <v>3.105</v>
      </c>
      <c r="S38" s="356">
        <f t="shared" si="18"/>
        <v>800.0450000000002</v>
      </c>
      <c r="T38" s="357">
        <f t="shared" si="5"/>
        <v>0.0023779697960964576</v>
      </c>
      <c r="U38" s="358">
        <v>352.891</v>
      </c>
      <c r="V38" s="354">
        <v>335.2370000000001</v>
      </c>
      <c r="W38" s="355">
        <v>2.4469999999999996</v>
      </c>
      <c r="X38" s="354">
        <v>5.355999999999999</v>
      </c>
      <c r="Y38" s="356">
        <f t="shared" si="19"/>
        <v>695.9310000000002</v>
      </c>
      <c r="Z38" s="360">
        <f t="shared" si="20"/>
        <v>0.14960391188206867</v>
      </c>
    </row>
    <row r="39" spans="1:26" ht="18.75" customHeight="1">
      <c r="A39" s="401" t="s">
        <v>461</v>
      </c>
      <c r="B39" s="402" t="s">
        <v>462</v>
      </c>
      <c r="C39" s="353">
        <v>0.822</v>
      </c>
      <c r="D39" s="354">
        <v>8.952</v>
      </c>
      <c r="E39" s="355">
        <v>28.049999999999997</v>
      </c>
      <c r="F39" s="354">
        <v>31.956999999999997</v>
      </c>
      <c r="G39" s="356">
        <f t="shared" si="15"/>
        <v>69.78099999999999</v>
      </c>
      <c r="H39" s="357">
        <f t="shared" si="1"/>
        <v>0.00211458344697011</v>
      </c>
      <c r="I39" s="358">
        <v>0</v>
      </c>
      <c r="J39" s="354">
        <v>0.003</v>
      </c>
      <c r="K39" s="355">
        <v>35.941</v>
      </c>
      <c r="L39" s="354">
        <v>54.196999999999996</v>
      </c>
      <c r="M39" s="356">
        <f t="shared" si="16"/>
        <v>90.14099999999999</v>
      </c>
      <c r="N39" s="359">
        <f t="shared" si="17"/>
        <v>-0.22586836178875325</v>
      </c>
      <c r="O39" s="353">
        <v>19.394000000000002</v>
      </c>
      <c r="P39" s="354">
        <v>54.376000000000005</v>
      </c>
      <c r="Q39" s="355">
        <v>391.7760000000002</v>
      </c>
      <c r="R39" s="354">
        <v>445.51400000000024</v>
      </c>
      <c r="S39" s="356">
        <f t="shared" si="18"/>
        <v>911.0600000000004</v>
      </c>
      <c r="T39" s="357">
        <f t="shared" si="5"/>
        <v>0.0027079391314634043</v>
      </c>
      <c r="U39" s="358">
        <v>3.3749999999999996</v>
      </c>
      <c r="V39" s="354">
        <v>8.208</v>
      </c>
      <c r="W39" s="355">
        <v>345.52599999999995</v>
      </c>
      <c r="X39" s="354">
        <v>469.8040000000002</v>
      </c>
      <c r="Y39" s="356">
        <f t="shared" si="19"/>
        <v>826.9130000000002</v>
      </c>
      <c r="Z39" s="360">
        <f t="shared" si="20"/>
        <v>0.10176040284769994</v>
      </c>
    </row>
    <row r="40" spans="1:26" ht="18.75" customHeight="1">
      <c r="A40" s="401" t="s">
        <v>467</v>
      </c>
      <c r="B40" s="402" t="s">
        <v>468</v>
      </c>
      <c r="C40" s="353">
        <v>20.1</v>
      </c>
      <c r="D40" s="354">
        <v>20.119</v>
      </c>
      <c r="E40" s="355">
        <v>6.889</v>
      </c>
      <c r="F40" s="354">
        <v>17.595000000000002</v>
      </c>
      <c r="G40" s="356">
        <f t="shared" si="15"/>
        <v>64.703</v>
      </c>
      <c r="H40" s="357">
        <f t="shared" si="1"/>
        <v>0.0019607040995300593</v>
      </c>
      <c r="I40" s="358">
        <v>17.5</v>
      </c>
      <c r="J40" s="354">
        <v>17.511</v>
      </c>
      <c r="K40" s="355">
        <v>8.066</v>
      </c>
      <c r="L40" s="354">
        <v>22.861000000000004</v>
      </c>
      <c r="M40" s="356">
        <f t="shared" si="16"/>
        <v>65.938</v>
      </c>
      <c r="N40" s="359">
        <f t="shared" si="17"/>
        <v>-0.018729715793624258</v>
      </c>
      <c r="O40" s="353">
        <v>123.44999999999999</v>
      </c>
      <c r="P40" s="354">
        <v>140.298</v>
      </c>
      <c r="Q40" s="355">
        <v>88.49699999999994</v>
      </c>
      <c r="R40" s="354">
        <v>191.65099999999998</v>
      </c>
      <c r="S40" s="356">
        <f t="shared" si="18"/>
        <v>543.896</v>
      </c>
      <c r="T40" s="357">
        <f t="shared" si="5"/>
        <v>0.0016166193904313866</v>
      </c>
      <c r="U40" s="358">
        <v>186.09199999999998</v>
      </c>
      <c r="V40" s="354">
        <v>390.361</v>
      </c>
      <c r="W40" s="355">
        <v>125.73299999999998</v>
      </c>
      <c r="X40" s="354">
        <v>203.75899999999996</v>
      </c>
      <c r="Y40" s="356">
        <f t="shared" si="19"/>
        <v>905.9449999999999</v>
      </c>
      <c r="Z40" s="360">
        <f t="shared" si="20"/>
        <v>-0.3996368432962266</v>
      </c>
    </row>
    <row r="41" spans="1:26" ht="18.75" customHeight="1">
      <c r="A41" s="401" t="s">
        <v>501</v>
      </c>
      <c r="B41" s="402" t="s">
        <v>501</v>
      </c>
      <c r="C41" s="353">
        <v>26.5</v>
      </c>
      <c r="D41" s="354">
        <v>35.4</v>
      </c>
      <c r="E41" s="355">
        <v>1.053</v>
      </c>
      <c r="F41" s="354">
        <v>1.4740000000000002</v>
      </c>
      <c r="G41" s="356">
        <f t="shared" si="15"/>
        <v>64.42699999999999</v>
      </c>
      <c r="H41" s="357">
        <f t="shared" si="1"/>
        <v>0.0019523404327530887</v>
      </c>
      <c r="I41" s="358">
        <v>18.240000000000002</v>
      </c>
      <c r="J41" s="354">
        <v>42.84</v>
      </c>
      <c r="K41" s="355">
        <v>0.4</v>
      </c>
      <c r="L41" s="354">
        <v>0.5589999999999999</v>
      </c>
      <c r="M41" s="356">
        <f t="shared" si="16"/>
        <v>62.039</v>
      </c>
      <c r="N41" s="359">
        <f t="shared" si="17"/>
        <v>0.03849191637518312</v>
      </c>
      <c r="O41" s="353">
        <v>374.82</v>
      </c>
      <c r="P41" s="354">
        <v>491.19200000000006</v>
      </c>
      <c r="Q41" s="355">
        <v>5.577999999999999</v>
      </c>
      <c r="R41" s="354">
        <v>9.309999999999999</v>
      </c>
      <c r="S41" s="356">
        <f t="shared" si="18"/>
        <v>880.9</v>
      </c>
      <c r="T41" s="357">
        <f t="shared" si="5"/>
        <v>0.002618294712649125</v>
      </c>
      <c r="U41" s="358">
        <v>335.1800000000001</v>
      </c>
      <c r="V41" s="354">
        <v>464.81999999999994</v>
      </c>
      <c r="W41" s="355">
        <v>2.5450000000000004</v>
      </c>
      <c r="X41" s="354">
        <v>7.836000000000003</v>
      </c>
      <c r="Y41" s="356">
        <f t="shared" si="19"/>
        <v>810.381</v>
      </c>
      <c r="Z41" s="360">
        <f t="shared" si="20"/>
        <v>0.08701956240336339</v>
      </c>
    </row>
    <row r="42" spans="1:26" ht="18.75" customHeight="1">
      <c r="A42" s="401" t="s">
        <v>502</v>
      </c>
      <c r="B42" s="402" t="s">
        <v>502</v>
      </c>
      <c r="C42" s="353">
        <v>7.970000000000001</v>
      </c>
      <c r="D42" s="354">
        <v>34.24</v>
      </c>
      <c r="E42" s="355">
        <v>4.795999999999999</v>
      </c>
      <c r="F42" s="354">
        <v>4.701999999999999</v>
      </c>
      <c r="G42" s="356">
        <f t="shared" si="15"/>
        <v>51.708</v>
      </c>
      <c r="H42" s="357">
        <f t="shared" si="1"/>
        <v>0.0015669147887810502</v>
      </c>
      <c r="I42" s="358">
        <v>26.040000000000003</v>
      </c>
      <c r="J42" s="354">
        <v>49.56999999999999</v>
      </c>
      <c r="K42" s="355">
        <v>0.3</v>
      </c>
      <c r="L42" s="354">
        <v>6.7509999999999994</v>
      </c>
      <c r="M42" s="356">
        <f t="shared" si="16"/>
        <v>82.661</v>
      </c>
      <c r="N42" s="359">
        <f t="shared" si="17"/>
        <v>-0.37445712004451925</v>
      </c>
      <c r="O42" s="353">
        <v>247.67999999999992</v>
      </c>
      <c r="P42" s="354">
        <v>495.2699999999999</v>
      </c>
      <c r="Q42" s="355">
        <v>16.826</v>
      </c>
      <c r="R42" s="354">
        <v>22.324999999999996</v>
      </c>
      <c r="S42" s="356">
        <f t="shared" si="18"/>
        <v>782.1009999999999</v>
      </c>
      <c r="T42" s="357">
        <f t="shared" si="5"/>
        <v>0.0023246349336560257</v>
      </c>
      <c r="U42" s="358">
        <v>336.13999999999993</v>
      </c>
      <c r="V42" s="354">
        <v>542.843</v>
      </c>
      <c r="W42" s="355">
        <v>19.028</v>
      </c>
      <c r="X42" s="354">
        <v>52.89800000000001</v>
      </c>
      <c r="Y42" s="356">
        <f t="shared" si="19"/>
        <v>950.909</v>
      </c>
      <c r="Z42" s="360">
        <f t="shared" si="20"/>
        <v>-0.1775227703176646</v>
      </c>
    </row>
    <row r="43" spans="1:26" ht="18.75" customHeight="1">
      <c r="A43" s="401" t="s">
        <v>503</v>
      </c>
      <c r="B43" s="402" t="s">
        <v>504</v>
      </c>
      <c r="C43" s="353">
        <v>0</v>
      </c>
      <c r="D43" s="354">
        <v>42.63</v>
      </c>
      <c r="E43" s="355">
        <v>0</v>
      </c>
      <c r="F43" s="354">
        <v>0</v>
      </c>
      <c r="G43" s="356">
        <f t="shared" si="15"/>
        <v>42.63</v>
      </c>
      <c r="H43" s="357">
        <f t="shared" si="1"/>
        <v>0.001291822879355925</v>
      </c>
      <c r="I43" s="358">
        <v>0</v>
      </c>
      <c r="J43" s="354">
        <v>2.42</v>
      </c>
      <c r="K43" s="355">
        <v>1.25</v>
      </c>
      <c r="L43" s="354">
        <v>21</v>
      </c>
      <c r="M43" s="356">
        <f t="shared" si="16"/>
        <v>24.67</v>
      </c>
      <c r="N43" s="359">
        <f t="shared" si="17"/>
        <v>0.728009728415079</v>
      </c>
      <c r="O43" s="353">
        <v>23</v>
      </c>
      <c r="P43" s="354">
        <v>192.51800000000003</v>
      </c>
      <c r="Q43" s="355">
        <v>10.805</v>
      </c>
      <c r="R43" s="354">
        <v>183.15500000000003</v>
      </c>
      <c r="S43" s="356">
        <f t="shared" si="18"/>
        <v>409.47800000000007</v>
      </c>
      <c r="T43" s="357">
        <f t="shared" si="5"/>
        <v>0.0012170894339268233</v>
      </c>
      <c r="U43" s="358">
        <v>4.5</v>
      </c>
      <c r="V43" s="354">
        <v>31.58</v>
      </c>
      <c r="W43" s="355">
        <v>14.875</v>
      </c>
      <c r="X43" s="354">
        <v>165.53900000000002</v>
      </c>
      <c r="Y43" s="356">
        <f t="shared" si="19"/>
        <v>216.49400000000003</v>
      </c>
      <c r="Z43" s="360">
        <f t="shared" si="20"/>
        <v>0.8914057664415642</v>
      </c>
    </row>
    <row r="44" spans="1:26" ht="18.75" customHeight="1">
      <c r="A44" s="401" t="s">
        <v>442</v>
      </c>
      <c r="B44" s="402" t="s">
        <v>443</v>
      </c>
      <c r="C44" s="353">
        <v>4.309</v>
      </c>
      <c r="D44" s="354">
        <v>33.121</v>
      </c>
      <c r="E44" s="355">
        <v>1.2400000000000002</v>
      </c>
      <c r="F44" s="354">
        <v>2.0400000000000005</v>
      </c>
      <c r="G44" s="356">
        <f t="shared" si="15"/>
        <v>40.71</v>
      </c>
      <c r="H44" s="357">
        <f t="shared" si="1"/>
        <v>0.0012336408496030895</v>
      </c>
      <c r="I44" s="358">
        <v>6.742</v>
      </c>
      <c r="J44" s="354">
        <v>35.035</v>
      </c>
      <c r="K44" s="355">
        <v>1.187</v>
      </c>
      <c r="L44" s="354">
        <v>4.2459999999999996</v>
      </c>
      <c r="M44" s="356">
        <f t="shared" si="16"/>
        <v>47.209999999999994</v>
      </c>
      <c r="N44" s="359">
        <f t="shared" si="17"/>
        <v>-0.13768269434441838</v>
      </c>
      <c r="O44" s="353">
        <v>52.39499999999999</v>
      </c>
      <c r="P44" s="354">
        <v>355.81</v>
      </c>
      <c r="Q44" s="355">
        <v>16.023</v>
      </c>
      <c r="R44" s="354">
        <v>26.849000000000004</v>
      </c>
      <c r="S44" s="356">
        <f t="shared" si="18"/>
        <v>451.077</v>
      </c>
      <c r="T44" s="357">
        <f t="shared" si="5"/>
        <v>0.00134073393585836</v>
      </c>
      <c r="U44" s="358">
        <v>61.46499999999999</v>
      </c>
      <c r="V44" s="354">
        <v>308.956</v>
      </c>
      <c r="W44" s="355">
        <v>40.626000000000005</v>
      </c>
      <c r="X44" s="354">
        <v>70.96200000000002</v>
      </c>
      <c r="Y44" s="356">
        <f t="shared" si="19"/>
        <v>482.009</v>
      </c>
      <c r="Z44" s="360">
        <f t="shared" si="20"/>
        <v>-0.06417307560647212</v>
      </c>
    </row>
    <row r="45" spans="1:26" ht="18.75" customHeight="1">
      <c r="A45" s="401" t="s">
        <v>478</v>
      </c>
      <c r="B45" s="402" t="s">
        <v>479</v>
      </c>
      <c r="C45" s="353">
        <v>0</v>
      </c>
      <c r="D45" s="354">
        <v>0.039</v>
      </c>
      <c r="E45" s="355">
        <v>15.876999999999997</v>
      </c>
      <c r="F45" s="354">
        <v>24.424999999999997</v>
      </c>
      <c r="G45" s="356">
        <f t="shared" si="15"/>
        <v>40.340999999999994</v>
      </c>
      <c r="H45" s="357">
        <f t="shared" si="1"/>
        <v>0.0012224589907599663</v>
      </c>
      <c r="I45" s="358">
        <v>0</v>
      </c>
      <c r="J45" s="354">
        <v>0.14500000000000002</v>
      </c>
      <c r="K45" s="355">
        <v>14.674</v>
      </c>
      <c r="L45" s="354">
        <v>19.723</v>
      </c>
      <c r="M45" s="356">
        <f t="shared" si="16"/>
        <v>34.542</v>
      </c>
      <c r="N45" s="359">
        <f t="shared" si="17"/>
        <v>0.1678825777314572</v>
      </c>
      <c r="O45" s="353">
        <v>0.123</v>
      </c>
      <c r="P45" s="354">
        <v>4.613999999999999</v>
      </c>
      <c r="Q45" s="355">
        <v>215.22599999999994</v>
      </c>
      <c r="R45" s="354">
        <v>273.202</v>
      </c>
      <c r="S45" s="356">
        <f t="shared" si="18"/>
        <v>493.16499999999996</v>
      </c>
      <c r="T45" s="357">
        <f t="shared" si="5"/>
        <v>0.0014658318900710701</v>
      </c>
      <c r="U45" s="358">
        <v>0.909</v>
      </c>
      <c r="V45" s="354">
        <v>3.0659999999999994</v>
      </c>
      <c r="W45" s="355">
        <v>167.595</v>
      </c>
      <c r="X45" s="354">
        <v>226.21500000000003</v>
      </c>
      <c r="Y45" s="356">
        <f t="shared" si="19"/>
        <v>397.785</v>
      </c>
      <c r="Z45" s="360">
        <f t="shared" si="20"/>
        <v>0.2397777693980414</v>
      </c>
    </row>
    <row r="46" spans="1:26" ht="18.75" customHeight="1">
      <c r="A46" s="401" t="s">
        <v>424</v>
      </c>
      <c r="B46" s="402" t="s">
        <v>425</v>
      </c>
      <c r="C46" s="353">
        <v>7.682</v>
      </c>
      <c r="D46" s="354">
        <v>24.026</v>
      </c>
      <c r="E46" s="355">
        <v>1.1780000000000002</v>
      </c>
      <c r="F46" s="354">
        <v>3.3619999999999997</v>
      </c>
      <c r="G46" s="356">
        <f t="shared" si="15"/>
        <v>36.248</v>
      </c>
      <c r="H46" s="357">
        <f t="shared" si="1"/>
        <v>0.0010984282367087397</v>
      </c>
      <c r="I46" s="358">
        <v>7.802</v>
      </c>
      <c r="J46" s="354">
        <v>17.419</v>
      </c>
      <c r="K46" s="355">
        <v>5.796</v>
      </c>
      <c r="L46" s="354">
        <v>2.5989999999999998</v>
      </c>
      <c r="M46" s="356">
        <f t="shared" si="16"/>
        <v>33.616</v>
      </c>
      <c r="N46" s="359">
        <f t="shared" si="17"/>
        <v>0.07829604950023783</v>
      </c>
      <c r="O46" s="353">
        <v>92.562</v>
      </c>
      <c r="P46" s="354">
        <v>196.75299999999996</v>
      </c>
      <c r="Q46" s="355">
        <v>15.636000000000003</v>
      </c>
      <c r="R46" s="354">
        <v>18.279000000000003</v>
      </c>
      <c r="S46" s="356">
        <f t="shared" si="18"/>
        <v>323.22999999999996</v>
      </c>
      <c r="T46" s="357">
        <f t="shared" si="5"/>
        <v>0.0009607349301505012</v>
      </c>
      <c r="U46" s="358">
        <v>116.26600000000002</v>
      </c>
      <c r="V46" s="354">
        <v>257.394</v>
      </c>
      <c r="W46" s="355">
        <v>35.62000000000003</v>
      </c>
      <c r="X46" s="354">
        <v>36.611999999999995</v>
      </c>
      <c r="Y46" s="356">
        <f t="shared" si="19"/>
        <v>445.89200000000005</v>
      </c>
      <c r="Z46" s="360">
        <f t="shared" si="20"/>
        <v>-0.2750935204040442</v>
      </c>
    </row>
    <row r="47" spans="1:26" ht="18.75" customHeight="1">
      <c r="A47" s="401" t="s">
        <v>446</v>
      </c>
      <c r="B47" s="402" t="s">
        <v>447</v>
      </c>
      <c r="C47" s="353">
        <v>11.926</v>
      </c>
      <c r="D47" s="354">
        <v>18.969</v>
      </c>
      <c r="E47" s="355">
        <v>0.4</v>
      </c>
      <c r="F47" s="354">
        <v>0.13</v>
      </c>
      <c r="G47" s="356">
        <f t="shared" si="15"/>
        <v>31.425</v>
      </c>
      <c r="H47" s="357">
        <f t="shared" si="1"/>
        <v>0.0009522761900952368</v>
      </c>
      <c r="I47" s="358">
        <v>14.339</v>
      </c>
      <c r="J47" s="354">
        <v>16.814</v>
      </c>
      <c r="K47" s="355">
        <v>0.6</v>
      </c>
      <c r="L47" s="354">
        <v>0</v>
      </c>
      <c r="M47" s="356">
        <f t="shared" si="16"/>
        <v>31.753</v>
      </c>
      <c r="N47" s="359">
        <f t="shared" si="17"/>
        <v>-0.01032973262368908</v>
      </c>
      <c r="O47" s="353">
        <v>163.753</v>
      </c>
      <c r="P47" s="354">
        <v>194.743</v>
      </c>
      <c r="Q47" s="355">
        <v>5.759</v>
      </c>
      <c r="R47" s="354">
        <v>9.066</v>
      </c>
      <c r="S47" s="356">
        <f t="shared" si="18"/>
        <v>373.32099999999997</v>
      </c>
      <c r="T47" s="357">
        <f t="shared" si="5"/>
        <v>0.0011096201616765625</v>
      </c>
      <c r="U47" s="358">
        <v>235.79299999999995</v>
      </c>
      <c r="V47" s="354">
        <v>229.85900000000004</v>
      </c>
      <c r="W47" s="355">
        <v>40.316999999999986</v>
      </c>
      <c r="X47" s="354">
        <v>39.285999999999994</v>
      </c>
      <c r="Y47" s="356">
        <f t="shared" si="19"/>
        <v>545.255</v>
      </c>
      <c r="Z47" s="360">
        <f t="shared" si="20"/>
        <v>-0.3153276907135194</v>
      </c>
    </row>
    <row r="48" spans="1:26" ht="18.75" customHeight="1">
      <c r="A48" s="401" t="s">
        <v>505</v>
      </c>
      <c r="B48" s="402" t="s">
        <v>505</v>
      </c>
      <c r="C48" s="353">
        <v>10.362</v>
      </c>
      <c r="D48" s="354">
        <v>12.685</v>
      </c>
      <c r="E48" s="355">
        <v>4.75</v>
      </c>
      <c r="F48" s="354">
        <v>1.55</v>
      </c>
      <c r="G48" s="356">
        <f t="shared" si="15"/>
        <v>29.347</v>
      </c>
      <c r="H48" s="357">
        <f t="shared" si="1"/>
        <v>0.0008893062641439909</v>
      </c>
      <c r="I48" s="358">
        <v>24.974999999999998</v>
      </c>
      <c r="J48" s="354">
        <v>8.757000000000001</v>
      </c>
      <c r="K48" s="355"/>
      <c r="L48" s="354"/>
      <c r="M48" s="356">
        <f t="shared" si="16"/>
        <v>33.732</v>
      </c>
      <c r="N48" s="359">
        <f t="shared" si="17"/>
        <v>-0.12999525672951495</v>
      </c>
      <c r="O48" s="353">
        <v>142.076</v>
      </c>
      <c r="P48" s="354">
        <v>128.933</v>
      </c>
      <c r="Q48" s="355">
        <v>18.511000000000003</v>
      </c>
      <c r="R48" s="354">
        <v>7.405</v>
      </c>
      <c r="S48" s="356">
        <f t="shared" si="18"/>
        <v>296.925</v>
      </c>
      <c r="T48" s="357">
        <f t="shared" si="5"/>
        <v>0.0008825487087675576</v>
      </c>
      <c r="U48" s="358">
        <v>153.306</v>
      </c>
      <c r="V48" s="354">
        <v>128.321</v>
      </c>
      <c r="W48" s="355">
        <v>13.335</v>
      </c>
      <c r="X48" s="354">
        <v>5.835</v>
      </c>
      <c r="Y48" s="356">
        <f t="shared" si="19"/>
        <v>300.79699999999997</v>
      </c>
      <c r="Z48" s="360">
        <f t="shared" si="20"/>
        <v>-0.012872468807866966</v>
      </c>
    </row>
    <row r="49" spans="1:26" ht="18.75" customHeight="1">
      <c r="A49" s="401" t="s">
        <v>506</v>
      </c>
      <c r="B49" s="402" t="s">
        <v>507</v>
      </c>
      <c r="C49" s="353">
        <v>10.4</v>
      </c>
      <c r="D49" s="354">
        <v>10.4</v>
      </c>
      <c r="E49" s="355">
        <v>1.2540000000000002</v>
      </c>
      <c r="F49" s="354">
        <v>5.2909999999999995</v>
      </c>
      <c r="G49" s="356">
        <f t="shared" si="15"/>
        <v>27.345000000000002</v>
      </c>
      <c r="H49" s="357">
        <f t="shared" si="1"/>
        <v>0.0008286393768704615</v>
      </c>
      <c r="I49" s="358">
        <v>5.4</v>
      </c>
      <c r="J49" s="354">
        <v>5.4</v>
      </c>
      <c r="K49" s="355">
        <v>1.78</v>
      </c>
      <c r="L49" s="354">
        <v>3.485</v>
      </c>
      <c r="M49" s="356">
        <f t="shared" si="16"/>
        <v>16.065</v>
      </c>
      <c r="N49" s="359">
        <f t="shared" si="17"/>
        <v>0.7021475256769374</v>
      </c>
      <c r="O49" s="353">
        <v>20.9</v>
      </c>
      <c r="P49" s="354">
        <v>21.9</v>
      </c>
      <c r="Q49" s="355">
        <v>15.538000000000002</v>
      </c>
      <c r="R49" s="354">
        <v>33.541000000000004</v>
      </c>
      <c r="S49" s="356">
        <f t="shared" si="18"/>
        <v>91.879</v>
      </c>
      <c r="T49" s="357">
        <f t="shared" si="5"/>
        <v>0.0002730914972227142</v>
      </c>
      <c r="U49" s="358">
        <v>8.100000000000001</v>
      </c>
      <c r="V49" s="354">
        <v>8.100000000000001</v>
      </c>
      <c r="W49" s="355">
        <v>12.675</v>
      </c>
      <c r="X49" s="354">
        <v>22.58099999999999</v>
      </c>
      <c r="Y49" s="356">
        <f t="shared" si="19"/>
        <v>51.45599999999999</v>
      </c>
      <c r="Z49" s="360">
        <f t="shared" si="20"/>
        <v>0.7855837997512443</v>
      </c>
    </row>
    <row r="50" spans="1:26" ht="18.75" customHeight="1">
      <c r="A50" s="401" t="s">
        <v>421</v>
      </c>
      <c r="B50" s="402" t="s">
        <v>422</v>
      </c>
      <c r="C50" s="353">
        <v>7.917999999999999</v>
      </c>
      <c r="D50" s="354">
        <v>16.16</v>
      </c>
      <c r="E50" s="355">
        <v>0.744</v>
      </c>
      <c r="F50" s="354">
        <v>0.644</v>
      </c>
      <c r="G50" s="356">
        <f t="shared" si="15"/>
        <v>25.465999999999998</v>
      </c>
      <c r="H50" s="357">
        <f t="shared" si="1"/>
        <v>0.0007716997758779729</v>
      </c>
      <c r="I50" s="358">
        <v>30.603</v>
      </c>
      <c r="J50" s="354">
        <v>40.812</v>
      </c>
      <c r="K50" s="355">
        <v>0.21</v>
      </c>
      <c r="L50" s="354">
        <v>0.22999999999999998</v>
      </c>
      <c r="M50" s="356">
        <f t="shared" si="16"/>
        <v>71.85499999999999</v>
      </c>
      <c r="N50" s="359">
        <f t="shared" si="17"/>
        <v>-0.6455918168533853</v>
      </c>
      <c r="O50" s="353">
        <v>171.44400000000002</v>
      </c>
      <c r="P50" s="354">
        <v>187.78800000000004</v>
      </c>
      <c r="Q50" s="355">
        <v>6.944999999999999</v>
      </c>
      <c r="R50" s="354">
        <v>6.446999999999999</v>
      </c>
      <c r="S50" s="356">
        <f t="shared" si="18"/>
        <v>372.6240000000001</v>
      </c>
      <c r="T50" s="357">
        <f t="shared" si="5"/>
        <v>0.0011075484720242568</v>
      </c>
      <c r="U50" s="358">
        <v>293.72099999999995</v>
      </c>
      <c r="V50" s="354">
        <v>343.3569999999999</v>
      </c>
      <c r="W50" s="355">
        <v>6.7139999999999995</v>
      </c>
      <c r="X50" s="354">
        <v>31.147</v>
      </c>
      <c r="Y50" s="356">
        <f t="shared" si="19"/>
        <v>674.939</v>
      </c>
      <c r="Z50" s="360">
        <f t="shared" si="20"/>
        <v>-0.44791455227805754</v>
      </c>
    </row>
    <row r="51" spans="1:26" ht="18.75" customHeight="1">
      <c r="A51" s="401" t="s">
        <v>458</v>
      </c>
      <c r="B51" s="402" t="s">
        <v>459</v>
      </c>
      <c r="C51" s="353">
        <v>4.947</v>
      </c>
      <c r="D51" s="354">
        <v>5.516</v>
      </c>
      <c r="E51" s="355">
        <v>6.57</v>
      </c>
      <c r="F51" s="354">
        <v>7.635</v>
      </c>
      <c r="G51" s="356">
        <f t="shared" si="15"/>
        <v>24.668</v>
      </c>
      <c r="H51" s="357">
        <f t="shared" si="1"/>
        <v>0.0007475178697619507</v>
      </c>
      <c r="I51" s="358">
        <v>2.2039999999999997</v>
      </c>
      <c r="J51" s="354">
        <v>2.411</v>
      </c>
      <c r="K51" s="355">
        <v>9.937</v>
      </c>
      <c r="L51" s="354">
        <v>11.6</v>
      </c>
      <c r="M51" s="356">
        <f t="shared" si="16"/>
        <v>26.152</v>
      </c>
      <c r="N51" s="359">
        <f t="shared" si="17"/>
        <v>-0.05674518201284806</v>
      </c>
      <c r="O51" s="353">
        <v>54.097</v>
      </c>
      <c r="P51" s="354">
        <v>53.14799999999999</v>
      </c>
      <c r="Q51" s="355">
        <v>134.406</v>
      </c>
      <c r="R51" s="354">
        <v>164.178</v>
      </c>
      <c r="S51" s="356">
        <f t="shared" si="18"/>
        <v>405.829</v>
      </c>
      <c r="T51" s="357">
        <f t="shared" si="5"/>
        <v>0.0012062435292765146</v>
      </c>
      <c r="U51" s="358">
        <v>73.663</v>
      </c>
      <c r="V51" s="354">
        <v>81.06700000000001</v>
      </c>
      <c r="W51" s="355">
        <v>88.36200000000001</v>
      </c>
      <c r="X51" s="354">
        <v>111.213</v>
      </c>
      <c r="Y51" s="356">
        <f t="shared" si="19"/>
        <v>354.30500000000006</v>
      </c>
      <c r="Z51" s="360">
        <f t="shared" si="20"/>
        <v>0.14542272900467101</v>
      </c>
    </row>
    <row r="52" spans="1:26" ht="18.75" customHeight="1">
      <c r="A52" s="401" t="s">
        <v>487</v>
      </c>
      <c r="B52" s="402" t="s">
        <v>487</v>
      </c>
      <c r="C52" s="353">
        <v>10.11</v>
      </c>
      <c r="D52" s="354">
        <v>14.084</v>
      </c>
      <c r="E52" s="355">
        <v>0</v>
      </c>
      <c r="F52" s="354">
        <v>0</v>
      </c>
      <c r="G52" s="356">
        <f t="shared" si="15"/>
        <v>24.194</v>
      </c>
      <c r="H52" s="357">
        <f t="shared" si="1"/>
        <v>0.0007331541811667194</v>
      </c>
      <c r="I52" s="358">
        <v>9.73</v>
      </c>
      <c r="J52" s="354">
        <v>25.427999999999997</v>
      </c>
      <c r="K52" s="355">
        <v>4.3</v>
      </c>
      <c r="L52" s="354">
        <v>4.7</v>
      </c>
      <c r="M52" s="356">
        <f t="shared" si="16"/>
        <v>44.158</v>
      </c>
      <c r="N52" s="359">
        <f t="shared" si="17"/>
        <v>-0.4521038090493229</v>
      </c>
      <c r="O52" s="353">
        <v>94.01100000000001</v>
      </c>
      <c r="P52" s="354">
        <v>196.18099999999995</v>
      </c>
      <c r="Q52" s="355">
        <v>2.317</v>
      </c>
      <c r="R52" s="354">
        <v>1.5</v>
      </c>
      <c r="S52" s="356">
        <f t="shared" si="18"/>
        <v>294.00899999999996</v>
      </c>
      <c r="T52" s="357">
        <f t="shared" si="5"/>
        <v>0.0008738814963914819</v>
      </c>
      <c r="U52" s="358">
        <v>68.174</v>
      </c>
      <c r="V52" s="354">
        <v>172.33100000000002</v>
      </c>
      <c r="W52" s="355">
        <v>21.549000000000007</v>
      </c>
      <c r="X52" s="354">
        <v>27.486</v>
      </c>
      <c r="Y52" s="356">
        <f t="shared" si="19"/>
        <v>289.54</v>
      </c>
      <c r="Z52" s="360">
        <f t="shared" si="20"/>
        <v>0.015434827657663686</v>
      </c>
    </row>
    <row r="53" spans="1:26" ht="18.75" customHeight="1">
      <c r="A53" s="401" t="s">
        <v>469</v>
      </c>
      <c r="B53" s="402" t="s">
        <v>508</v>
      </c>
      <c r="C53" s="353">
        <v>12.4</v>
      </c>
      <c r="D53" s="354">
        <v>11.1</v>
      </c>
      <c r="E53" s="355">
        <v>0</v>
      </c>
      <c r="F53" s="354">
        <v>0</v>
      </c>
      <c r="G53" s="356">
        <f t="shared" si="15"/>
        <v>23.5</v>
      </c>
      <c r="H53" s="357">
        <f t="shared" si="1"/>
        <v>0.0007121238016623092</v>
      </c>
      <c r="I53" s="358"/>
      <c r="J53" s="354"/>
      <c r="K53" s="355">
        <v>2.466</v>
      </c>
      <c r="L53" s="354">
        <v>2.1430000000000002</v>
      </c>
      <c r="M53" s="356">
        <f t="shared" si="16"/>
        <v>4.609</v>
      </c>
      <c r="N53" s="359">
        <f t="shared" si="17"/>
        <v>4.098719895855934</v>
      </c>
      <c r="O53" s="353">
        <v>50.3</v>
      </c>
      <c r="P53" s="354">
        <v>57.540000000000006</v>
      </c>
      <c r="Q53" s="355">
        <v>13.135999999999997</v>
      </c>
      <c r="R53" s="354">
        <v>16.768</v>
      </c>
      <c r="S53" s="356">
        <f t="shared" si="18"/>
        <v>137.744</v>
      </c>
      <c r="T53" s="357">
        <f t="shared" si="5"/>
        <v>0.0004094158098525838</v>
      </c>
      <c r="U53" s="358">
        <v>1.8</v>
      </c>
      <c r="V53" s="354">
        <v>12.345</v>
      </c>
      <c r="W53" s="355">
        <v>56.80299999999999</v>
      </c>
      <c r="X53" s="354">
        <v>58.64099999999999</v>
      </c>
      <c r="Y53" s="356">
        <f t="shared" si="19"/>
        <v>129.589</v>
      </c>
      <c r="Z53" s="360">
        <f t="shared" si="20"/>
        <v>0.0629297239734854</v>
      </c>
    </row>
    <row r="54" spans="1:26" ht="18.75" customHeight="1">
      <c r="A54" s="401" t="s">
        <v>452</v>
      </c>
      <c r="B54" s="402" t="s">
        <v>453</v>
      </c>
      <c r="C54" s="353">
        <v>2.5</v>
      </c>
      <c r="D54" s="354">
        <v>2.5</v>
      </c>
      <c r="E54" s="355">
        <v>8.815</v>
      </c>
      <c r="F54" s="354">
        <v>8.98</v>
      </c>
      <c r="G54" s="356">
        <f t="shared" si="15"/>
        <v>22.795</v>
      </c>
      <c r="H54" s="357">
        <f t="shared" si="1"/>
        <v>0.0006907600876124399</v>
      </c>
      <c r="I54" s="358">
        <v>2.7</v>
      </c>
      <c r="J54" s="354">
        <v>2.5</v>
      </c>
      <c r="K54" s="355">
        <v>6.376</v>
      </c>
      <c r="L54" s="354">
        <v>9.059</v>
      </c>
      <c r="M54" s="356">
        <f t="shared" si="16"/>
        <v>20.634999999999998</v>
      </c>
      <c r="N54" s="359">
        <f t="shared" si="17"/>
        <v>0.10467652047492138</v>
      </c>
      <c r="O54" s="353">
        <v>5.1</v>
      </c>
      <c r="P54" s="354">
        <v>5</v>
      </c>
      <c r="Q54" s="355">
        <v>47.34899999999999</v>
      </c>
      <c r="R54" s="354">
        <v>59.500999999999976</v>
      </c>
      <c r="S54" s="356">
        <f t="shared" si="18"/>
        <v>116.94999999999996</v>
      </c>
      <c r="T54" s="357">
        <f t="shared" si="5"/>
        <v>0.00034760990650960954</v>
      </c>
      <c r="U54" s="358">
        <v>2.7</v>
      </c>
      <c r="V54" s="354">
        <v>2.5</v>
      </c>
      <c r="W54" s="355">
        <v>172.8660000000001</v>
      </c>
      <c r="X54" s="354">
        <v>185.59099999999992</v>
      </c>
      <c r="Y54" s="356">
        <f t="shared" si="19"/>
        <v>363.65700000000004</v>
      </c>
      <c r="Z54" s="360">
        <f t="shared" si="20"/>
        <v>-0.6784057504736607</v>
      </c>
    </row>
    <row r="55" spans="1:26" ht="18.75" customHeight="1">
      <c r="A55" s="401" t="s">
        <v>509</v>
      </c>
      <c r="B55" s="402" t="s">
        <v>509</v>
      </c>
      <c r="C55" s="353">
        <v>7.5</v>
      </c>
      <c r="D55" s="354">
        <v>7.5</v>
      </c>
      <c r="E55" s="355">
        <v>1.721</v>
      </c>
      <c r="F55" s="354">
        <v>3.7339999999999995</v>
      </c>
      <c r="G55" s="356">
        <f t="shared" si="15"/>
        <v>20.455</v>
      </c>
      <c r="H55" s="357">
        <f t="shared" si="1"/>
        <v>0.0006198507388511716</v>
      </c>
      <c r="I55" s="358">
        <v>2.8</v>
      </c>
      <c r="J55" s="354">
        <v>2.8</v>
      </c>
      <c r="K55" s="355">
        <v>2.1350000000000002</v>
      </c>
      <c r="L55" s="354">
        <v>6.095</v>
      </c>
      <c r="M55" s="356">
        <f t="shared" si="16"/>
        <v>13.829999999999998</v>
      </c>
      <c r="N55" s="359" t="s">
        <v>45</v>
      </c>
      <c r="O55" s="353">
        <v>15</v>
      </c>
      <c r="P55" s="354">
        <v>15.879999999999999</v>
      </c>
      <c r="Q55" s="355">
        <v>25.767999999999997</v>
      </c>
      <c r="R55" s="354">
        <v>54.221000000000004</v>
      </c>
      <c r="S55" s="356">
        <f t="shared" si="18"/>
        <v>110.869</v>
      </c>
      <c r="T55" s="357">
        <f t="shared" si="5"/>
        <v>0.0003295353802891314</v>
      </c>
      <c r="U55" s="358">
        <v>5.4799999999999995</v>
      </c>
      <c r="V55" s="354">
        <v>5.3</v>
      </c>
      <c r="W55" s="355">
        <v>32.183000000000014</v>
      </c>
      <c r="X55" s="354">
        <v>55.598</v>
      </c>
      <c r="Y55" s="356">
        <f t="shared" si="19"/>
        <v>98.561</v>
      </c>
      <c r="Z55" s="360">
        <f t="shared" si="20"/>
        <v>0.12487697973843592</v>
      </c>
    </row>
    <row r="56" spans="1:26" ht="18.75" customHeight="1">
      <c r="A56" s="401" t="s">
        <v>51</v>
      </c>
      <c r="B56" s="402" t="s">
        <v>51</v>
      </c>
      <c r="C56" s="353">
        <v>50.778</v>
      </c>
      <c r="D56" s="354">
        <v>137.09399999999997</v>
      </c>
      <c r="E56" s="355">
        <v>65.965</v>
      </c>
      <c r="F56" s="354">
        <v>110.377</v>
      </c>
      <c r="G56" s="356">
        <f t="shared" si="15"/>
        <v>364.21399999999994</v>
      </c>
      <c r="H56" s="357">
        <f t="shared" si="1"/>
        <v>0.011036828012707924</v>
      </c>
      <c r="I56" s="358">
        <v>73.792</v>
      </c>
      <c r="J56" s="354">
        <v>124.77299999999998</v>
      </c>
      <c r="K56" s="355">
        <v>90.47599999999997</v>
      </c>
      <c r="L56" s="354">
        <v>123.62300000000002</v>
      </c>
      <c r="M56" s="356">
        <f t="shared" si="16"/>
        <v>412.664</v>
      </c>
      <c r="N56" s="359">
        <f t="shared" si="17"/>
        <v>-0.11740786693290439</v>
      </c>
      <c r="O56" s="353">
        <v>984.5390000000001</v>
      </c>
      <c r="P56" s="354">
        <v>1954.2819999999997</v>
      </c>
      <c r="Q56" s="355">
        <v>827.9659999999997</v>
      </c>
      <c r="R56" s="354">
        <v>1484.432</v>
      </c>
      <c r="S56" s="356">
        <f t="shared" si="18"/>
        <v>5251.218999999999</v>
      </c>
      <c r="T56" s="357">
        <f t="shared" si="5"/>
        <v>0.01560817225867025</v>
      </c>
      <c r="U56" s="358">
        <v>1409.754</v>
      </c>
      <c r="V56" s="354">
        <v>1981.36</v>
      </c>
      <c r="W56" s="355">
        <v>1154.8360000000005</v>
      </c>
      <c r="X56" s="354">
        <v>1640.8159999999987</v>
      </c>
      <c r="Y56" s="356">
        <f t="shared" si="19"/>
        <v>6186.765999999999</v>
      </c>
      <c r="Z56" s="360">
        <f t="shared" si="20"/>
        <v>-0.1512174535128692</v>
      </c>
    </row>
    <row r="57" spans="1:2" ht="9" customHeight="1">
      <c r="A57" s="113"/>
      <c r="B57" s="113"/>
    </row>
    <row r="58" spans="1:2" ht="13.5">
      <c r="A58" s="113" t="s">
        <v>138</v>
      </c>
      <c r="B58" s="113"/>
    </row>
    <row r="59" spans="1:3" ht="12.75">
      <c r="A59" s="219" t="s">
        <v>120</v>
      </c>
      <c r="B59" s="220"/>
      <c r="C59" s="220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57:Z65536 N57:N65536 Z3 N3 N5:N8 Z5:Z8">
    <cfRule type="cellIs" priority="3" dxfId="96" operator="lessThan" stopIfTrue="1">
      <formula>0</formula>
    </cfRule>
  </conditionalFormatting>
  <conditionalFormatting sqref="Z9:Z56 N9:N56">
    <cfRule type="cellIs" priority="4" dxfId="96" operator="lessThan" stopIfTrue="1">
      <formula>0</formula>
    </cfRule>
    <cfRule type="cellIs" priority="5" dxfId="98" operator="greaterThanOrEqual" stopIfTrue="1">
      <formula>0</formula>
    </cfRule>
  </conditionalFormatting>
  <conditionalFormatting sqref="H6:H8">
    <cfRule type="cellIs" priority="2" dxfId="96" operator="lessThan" stopIfTrue="1">
      <formula>0</formula>
    </cfRule>
  </conditionalFormatting>
  <conditionalFormatting sqref="T6:T8">
    <cfRule type="cellIs" priority="1" dxfId="96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1" sqref="A11:IV11"/>
    </sheetView>
  </sheetViews>
  <sheetFormatPr defaultColWidth="8.00390625" defaultRowHeight="15"/>
  <cols>
    <col min="1" max="1" width="25.28125" style="112" customWidth="1"/>
    <col min="2" max="2" width="38.140625" style="112" customWidth="1"/>
    <col min="3" max="3" width="11.00390625" style="112" customWidth="1"/>
    <col min="4" max="4" width="12.28125" style="112" bestFit="1" customWidth="1"/>
    <col min="5" max="5" width="8.7109375" style="112" bestFit="1" customWidth="1"/>
    <col min="6" max="6" width="10.7109375" style="112" bestFit="1" customWidth="1"/>
    <col min="7" max="7" width="10.140625" style="112" customWidth="1"/>
    <col min="8" max="8" width="10.7109375" style="112" customWidth="1"/>
    <col min="9" max="10" width="11.7109375" style="112" bestFit="1" customWidth="1"/>
    <col min="11" max="11" width="9.00390625" style="112" bestFit="1" customWidth="1"/>
    <col min="12" max="12" width="10.7109375" style="112" bestFit="1" customWidth="1"/>
    <col min="13" max="13" width="11.7109375" style="112" bestFit="1" customWidth="1"/>
    <col min="14" max="14" width="9.28125" style="112" customWidth="1"/>
    <col min="15" max="15" width="11.7109375" style="112" bestFit="1" customWidth="1"/>
    <col min="16" max="16" width="12.28125" style="112" bestFit="1" customWidth="1"/>
    <col min="17" max="17" width="9.28125" style="112" customWidth="1"/>
    <col min="18" max="18" width="10.7109375" style="112" bestFit="1" customWidth="1"/>
    <col min="19" max="19" width="11.8515625" style="112" customWidth="1"/>
    <col min="20" max="20" width="10.140625" style="112" customWidth="1"/>
    <col min="21" max="22" width="11.7109375" style="112" bestFit="1" customWidth="1"/>
    <col min="23" max="23" width="10.28125" style="112" customWidth="1"/>
    <col min="24" max="24" width="11.28125" style="112" customWidth="1"/>
    <col min="25" max="25" width="11.71093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291" t="s">
        <v>26</v>
      </c>
      <c r="B1" s="290"/>
    </row>
    <row r="2" spans="24:27" ht="17.25">
      <c r="X2" s="297"/>
      <c r="Y2" s="298"/>
      <c r="Z2" s="298"/>
      <c r="AA2" s="297"/>
    </row>
    <row r="3" spans="1:27" ht="17.25">
      <c r="A3" s="219" t="s">
        <v>118</v>
      </c>
      <c r="B3" s="220"/>
      <c r="C3" s="220"/>
      <c r="X3" s="297"/>
      <c r="Y3" s="298"/>
      <c r="Z3" s="298"/>
      <c r="AA3" s="297"/>
    </row>
    <row r="4" ht="5.25" customHeight="1" thickBot="1"/>
    <row r="5" spans="1:26" ht="24.75" customHeight="1" thickTop="1">
      <c r="A5" s="593" t="s">
        <v>121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5"/>
    </row>
    <row r="6" spans="1:26" ht="21" customHeight="1" thickBot="1">
      <c r="A6" s="605" t="s">
        <v>42</v>
      </c>
      <c r="B6" s="60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7"/>
    </row>
    <row r="7" spans="1:26" s="131" customFormat="1" ht="19.5" customHeight="1" thickBot="1" thickTop="1">
      <c r="A7" s="672" t="s">
        <v>116</v>
      </c>
      <c r="B7" s="672" t="s">
        <v>117</v>
      </c>
      <c r="C7" s="582" t="s">
        <v>34</v>
      </c>
      <c r="D7" s="583"/>
      <c r="E7" s="583"/>
      <c r="F7" s="583"/>
      <c r="G7" s="583"/>
      <c r="H7" s="583"/>
      <c r="I7" s="583"/>
      <c r="J7" s="583"/>
      <c r="K7" s="584"/>
      <c r="L7" s="584"/>
      <c r="M7" s="584"/>
      <c r="N7" s="585"/>
      <c r="O7" s="586" t="s">
        <v>33</v>
      </c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5"/>
    </row>
    <row r="8" spans="1:26" s="130" customFormat="1" ht="26.25" customHeight="1" thickBot="1">
      <c r="A8" s="673"/>
      <c r="B8" s="673"/>
      <c r="C8" s="681" t="s">
        <v>152</v>
      </c>
      <c r="D8" s="677"/>
      <c r="E8" s="677"/>
      <c r="F8" s="677"/>
      <c r="G8" s="678"/>
      <c r="H8" s="579" t="s">
        <v>32</v>
      </c>
      <c r="I8" s="681" t="s">
        <v>153</v>
      </c>
      <c r="J8" s="677"/>
      <c r="K8" s="677"/>
      <c r="L8" s="677"/>
      <c r="M8" s="678"/>
      <c r="N8" s="579" t="s">
        <v>31</v>
      </c>
      <c r="O8" s="676" t="s">
        <v>154</v>
      </c>
      <c r="P8" s="677"/>
      <c r="Q8" s="677"/>
      <c r="R8" s="677"/>
      <c r="S8" s="678"/>
      <c r="T8" s="579" t="s">
        <v>32</v>
      </c>
      <c r="U8" s="676" t="s">
        <v>155</v>
      </c>
      <c r="V8" s="677"/>
      <c r="W8" s="677"/>
      <c r="X8" s="677"/>
      <c r="Y8" s="678"/>
      <c r="Z8" s="579" t="s">
        <v>31</v>
      </c>
    </row>
    <row r="9" spans="1:26" s="125" customFormat="1" ht="26.25" customHeight="1">
      <c r="A9" s="674"/>
      <c r="B9" s="674"/>
      <c r="C9" s="602" t="s">
        <v>20</v>
      </c>
      <c r="D9" s="603"/>
      <c r="E9" s="600" t="s">
        <v>19</v>
      </c>
      <c r="F9" s="601"/>
      <c r="G9" s="587" t="s">
        <v>15</v>
      </c>
      <c r="H9" s="580"/>
      <c r="I9" s="602" t="s">
        <v>20</v>
      </c>
      <c r="J9" s="603"/>
      <c r="K9" s="600" t="s">
        <v>19</v>
      </c>
      <c r="L9" s="601"/>
      <c r="M9" s="587" t="s">
        <v>15</v>
      </c>
      <c r="N9" s="580"/>
      <c r="O9" s="603" t="s">
        <v>20</v>
      </c>
      <c r="P9" s="603"/>
      <c r="Q9" s="608" t="s">
        <v>19</v>
      </c>
      <c r="R9" s="603"/>
      <c r="S9" s="587" t="s">
        <v>15</v>
      </c>
      <c r="T9" s="580"/>
      <c r="U9" s="609" t="s">
        <v>20</v>
      </c>
      <c r="V9" s="601"/>
      <c r="W9" s="600" t="s">
        <v>19</v>
      </c>
      <c r="X9" s="604"/>
      <c r="Y9" s="587" t="s">
        <v>15</v>
      </c>
      <c r="Z9" s="580"/>
    </row>
    <row r="10" spans="1:26" s="125" customFormat="1" ht="30" thickBot="1">
      <c r="A10" s="675"/>
      <c r="B10" s="675"/>
      <c r="C10" s="128" t="s">
        <v>17</v>
      </c>
      <c r="D10" s="126" t="s">
        <v>16</v>
      </c>
      <c r="E10" s="127" t="s">
        <v>17</v>
      </c>
      <c r="F10" s="126" t="s">
        <v>16</v>
      </c>
      <c r="G10" s="588"/>
      <c r="H10" s="581"/>
      <c r="I10" s="128" t="s">
        <v>17</v>
      </c>
      <c r="J10" s="126" t="s">
        <v>16</v>
      </c>
      <c r="K10" s="127" t="s">
        <v>17</v>
      </c>
      <c r="L10" s="126" t="s">
        <v>16</v>
      </c>
      <c r="M10" s="588"/>
      <c r="N10" s="581"/>
      <c r="O10" s="129" t="s">
        <v>17</v>
      </c>
      <c r="P10" s="126" t="s">
        <v>16</v>
      </c>
      <c r="Q10" s="127" t="s">
        <v>17</v>
      </c>
      <c r="R10" s="126" t="s">
        <v>16</v>
      </c>
      <c r="S10" s="588"/>
      <c r="T10" s="581"/>
      <c r="U10" s="128" t="s">
        <v>17</v>
      </c>
      <c r="V10" s="126" t="s">
        <v>16</v>
      </c>
      <c r="W10" s="127" t="s">
        <v>17</v>
      </c>
      <c r="X10" s="126" t="s">
        <v>16</v>
      </c>
      <c r="Y10" s="588"/>
      <c r="Z10" s="581"/>
    </row>
    <row r="11" spans="1:26" s="153" customFormat="1" ht="18" customHeight="1" thickBot="1" thickTop="1">
      <c r="A11" s="190" t="s">
        <v>22</v>
      </c>
      <c r="B11" s="735"/>
      <c r="C11" s="188">
        <f>SUM(C12:C22)</f>
        <v>477852</v>
      </c>
      <c r="D11" s="187">
        <f>SUM(D12:D22)</f>
        <v>483765</v>
      </c>
      <c r="E11" s="186">
        <f>SUM(E12:E22)</f>
        <v>1452</v>
      </c>
      <c r="F11" s="187">
        <f>SUM(F12:F22)</f>
        <v>1198</v>
      </c>
      <c r="G11" s="694">
        <f aca="true" t="shared" si="0" ref="G11:G19">SUM(C11:F11)</f>
        <v>964267</v>
      </c>
      <c r="H11" s="695">
        <f aca="true" t="shared" si="1" ref="H11:H22">G11/$G$11</f>
        <v>1</v>
      </c>
      <c r="I11" s="696">
        <f>SUM(I12:I22)</f>
        <v>447950</v>
      </c>
      <c r="J11" s="187">
        <f>SUM(J12:J22)</f>
        <v>459962</v>
      </c>
      <c r="K11" s="186">
        <f>SUM(K12:K22)</f>
        <v>3067</v>
      </c>
      <c r="L11" s="187">
        <f>SUM(L12:L22)</f>
        <v>4722</v>
      </c>
      <c r="M11" s="694">
        <f aca="true" t="shared" si="2" ref="M11:M22">SUM(I11:L11)</f>
        <v>915701</v>
      </c>
      <c r="N11" s="697">
        <f aca="true" t="shared" si="3" ref="N11:N19">IF(ISERROR(G11/M11-1),"         /0",(G11/M11-1))</f>
        <v>0.05303696293877591</v>
      </c>
      <c r="O11" s="698">
        <f>SUM(O12:O22)</f>
        <v>5415419</v>
      </c>
      <c r="P11" s="187">
        <f>SUM(P12:P22)</f>
        <v>5235216</v>
      </c>
      <c r="Q11" s="186">
        <f>SUM(Q12:Q22)</f>
        <v>20706</v>
      </c>
      <c r="R11" s="187">
        <f>SUM(R12:R22)</f>
        <v>15688</v>
      </c>
      <c r="S11" s="694">
        <f aca="true" t="shared" si="4" ref="S11:S19">SUM(O11:R11)</f>
        <v>10687029</v>
      </c>
      <c r="T11" s="695">
        <f aca="true" t="shared" si="5" ref="T11:T22">S11/$S$11</f>
        <v>1</v>
      </c>
      <c r="U11" s="696">
        <f>SUM(U12:U22)</f>
        <v>4970886</v>
      </c>
      <c r="V11" s="187">
        <f>SUM(V12:V22)</f>
        <v>4876648</v>
      </c>
      <c r="W11" s="186">
        <f>SUM(W12:W22)</f>
        <v>46657</v>
      </c>
      <c r="X11" s="187">
        <f>SUM(X12:X22)</f>
        <v>52500</v>
      </c>
      <c r="Y11" s="694">
        <f aca="true" t="shared" si="6" ref="Y11:Y19">SUM(U11:X11)</f>
        <v>9946691</v>
      </c>
      <c r="Z11" s="699">
        <f>IF(ISERROR(S11/Y11-1),"         /0",(S11/Y11-1))</f>
        <v>0.0744305819895279</v>
      </c>
    </row>
    <row r="12" spans="1:26" ht="21" customHeight="1" thickTop="1">
      <c r="A12" s="391" t="s">
        <v>393</v>
      </c>
      <c r="B12" s="392" t="s">
        <v>394</v>
      </c>
      <c r="C12" s="393">
        <v>316840</v>
      </c>
      <c r="D12" s="394">
        <v>319665</v>
      </c>
      <c r="E12" s="395">
        <v>850</v>
      </c>
      <c r="F12" s="394">
        <v>702</v>
      </c>
      <c r="G12" s="396">
        <f t="shared" si="0"/>
        <v>638057</v>
      </c>
      <c r="H12" s="397">
        <f t="shared" si="1"/>
        <v>0.6617015826529374</v>
      </c>
      <c r="I12" s="398">
        <v>297408</v>
      </c>
      <c r="J12" s="394">
        <v>303733</v>
      </c>
      <c r="K12" s="395">
        <v>821</v>
      </c>
      <c r="L12" s="394">
        <v>818</v>
      </c>
      <c r="M12" s="396">
        <f t="shared" si="2"/>
        <v>602780</v>
      </c>
      <c r="N12" s="399">
        <f t="shared" si="3"/>
        <v>0.05852383954344864</v>
      </c>
      <c r="O12" s="393">
        <v>3501026</v>
      </c>
      <c r="P12" s="394">
        <v>3438588</v>
      </c>
      <c r="Q12" s="395">
        <v>8672</v>
      </c>
      <c r="R12" s="394">
        <v>8750</v>
      </c>
      <c r="S12" s="396">
        <f t="shared" si="4"/>
        <v>6957036</v>
      </c>
      <c r="T12" s="397">
        <f t="shared" si="5"/>
        <v>0.6509794256195992</v>
      </c>
      <c r="U12" s="398">
        <v>3352316</v>
      </c>
      <c r="V12" s="394">
        <v>3328417</v>
      </c>
      <c r="W12" s="395">
        <v>20637</v>
      </c>
      <c r="X12" s="394">
        <v>21425</v>
      </c>
      <c r="Y12" s="396">
        <f t="shared" si="6"/>
        <v>6722795</v>
      </c>
      <c r="Z12" s="400">
        <f aca="true" t="shared" si="7" ref="Z12:Z19">IF(ISERROR(S12/Y12-1),"         /0",IF(S12/Y12&gt;5,"  *  ",(S12/Y12-1)))</f>
        <v>0.0348427997581362</v>
      </c>
    </row>
    <row r="13" spans="1:26" ht="21" customHeight="1">
      <c r="A13" s="401" t="s">
        <v>395</v>
      </c>
      <c r="B13" s="402" t="s">
        <v>396</v>
      </c>
      <c r="C13" s="353">
        <v>60702</v>
      </c>
      <c r="D13" s="354">
        <v>61317</v>
      </c>
      <c r="E13" s="355">
        <v>88</v>
      </c>
      <c r="F13" s="354">
        <v>172</v>
      </c>
      <c r="G13" s="356">
        <f t="shared" si="0"/>
        <v>122279</v>
      </c>
      <c r="H13" s="357">
        <f t="shared" si="1"/>
        <v>0.126810312911258</v>
      </c>
      <c r="I13" s="358">
        <v>58619</v>
      </c>
      <c r="J13" s="354">
        <v>60108</v>
      </c>
      <c r="K13" s="355">
        <v>784</v>
      </c>
      <c r="L13" s="354">
        <v>1916</v>
      </c>
      <c r="M13" s="356">
        <f t="shared" si="2"/>
        <v>121427</v>
      </c>
      <c r="N13" s="359">
        <f t="shared" si="3"/>
        <v>0.007016561390794429</v>
      </c>
      <c r="O13" s="353">
        <v>708757</v>
      </c>
      <c r="P13" s="354">
        <v>688704</v>
      </c>
      <c r="Q13" s="355">
        <v>2662</v>
      </c>
      <c r="R13" s="354">
        <v>2228</v>
      </c>
      <c r="S13" s="356">
        <f t="shared" si="4"/>
        <v>1402351</v>
      </c>
      <c r="T13" s="357">
        <f t="shared" si="5"/>
        <v>0.13121991153949333</v>
      </c>
      <c r="U13" s="358">
        <v>592925</v>
      </c>
      <c r="V13" s="354">
        <v>584394</v>
      </c>
      <c r="W13" s="355">
        <v>14049</v>
      </c>
      <c r="X13" s="354">
        <v>17731</v>
      </c>
      <c r="Y13" s="356">
        <f t="shared" si="6"/>
        <v>1209099</v>
      </c>
      <c r="Z13" s="360">
        <f t="shared" si="7"/>
        <v>0.15983141165446346</v>
      </c>
    </row>
    <row r="14" spans="1:26" ht="21" customHeight="1">
      <c r="A14" s="401" t="s">
        <v>397</v>
      </c>
      <c r="B14" s="402" t="s">
        <v>398</v>
      </c>
      <c r="C14" s="353">
        <v>37020</v>
      </c>
      <c r="D14" s="354">
        <v>38542</v>
      </c>
      <c r="E14" s="355">
        <v>1</v>
      </c>
      <c r="F14" s="354">
        <v>2</v>
      </c>
      <c r="G14" s="356">
        <f t="shared" si="0"/>
        <v>75565</v>
      </c>
      <c r="H14" s="357">
        <f t="shared" si="1"/>
        <v>0.07836522456954349</v>
      </c>
      <c r="I14" s="358">
        <v>33592</v>
      </c>
      <c r="J14" s="354">
        <v>37019</v>
      </c>
      <c r="K14" s="355">
        <v>712</v>
      </c>
      <c r="L14" s="354">
        <v>739</v>
      </c>
      <c r="M14" s="356">
        <f t="shared" si="2"/>
        <v>72062</v>
      </c>
      <c r="N14" s="359">
        <f t="shared" si="3"/>
        <v>0.04861091837584297</v>
      </c>
      <c r="O14" s="353">
        <v>458803</v>
      </c>
      <c r="P14" s="354">
        <v>411082</v>
      </c>
      <c r="Q14" s="355">
        <v>849</v>
      </c>
      <c r="R14" s="354">
        <v>897</v>
      </c>
      <c r="S14" s="356">
        <f t="shared" si="4"/>
        <v>871631</v>
      </c>
      <c r="T14" s="357">
        <f t="shared" si="5"/>
        <v>0.08155971130985047</v>
      </c>
      <c r="U14" s="358">
        <v>405800</v>
      </c>
      <c r="V14" s="354">
        <v>379935</v>
      </c>
      <c r="W14" s="355">
        <v>6840</v>
      </c>
      <c r="X14" s="354">
        <v>6941</v>
      </c>
      <c r="Y14" s="356">
        <f t="shared" si="6"/>
        <v>799516</v>
      </c>
      <c r="Z14" s="360">
        <f t="shared" si="7"/>
        <v>0.09019831998359007</v>
      </c>
    </row>
    <row r="15" spans="1:26" ht="21" customHeight="1">
      <c r="A15" s="401" t="s">
        <v>399</v>
      </c>
      <c r="B15" s="402" t="s">
        <v>400</v>
      </c>
      <c r="C15" s="353">
        <v>27051</v>
      </c>
      <c r="D15" s="354">
        <v>26543</v>
      </c>
      <c r="E15" s="355">
        <v>142</v>
      </c>
      <c r="F15" s="354">
        <v>131</v>
      </c>
      <c r="G15" s="356">
        <f>SUM(C15:F15)</f>
        <v>53867</v>
      </c>
      <c r="H15" s="357">
        <f t="shared" si="1"/>
        <v>0.05586315823314497</v>
      </c>
      <c r="I15" s="358">
        <v>24054</v>
      </c>
      <c r="J15" s="354">
        <v>23833</v>
      </c>
      <c r="K15" s="355">
        <v>651</v>
      </c>
      <c r="L15" s="354">
        <v>1106</v>
      </c>
      <c r="M15" s="356">
        <f>SUM(I15:L15)</f>
        <v>49644</v>
      </c>
      <c r="N15" s="359">
        <f>IF(ISERROR(G15/M15-1),"         /0",(G15/M15-1))</f>
        <v>0.08506566755297729</v>
      </c>
      <c r="O15" s="353">
        <v>314972</v>
      </c>
      <c r="P15" s="354">
        <v>296741</v>
      </c>
      <c r="Q15" s="355">
        <v>3142</v>
      </c>
      <c r="R15" s="354">
        <v>452</v>
      </c>
      <c r="S15" s="356">
        <f>SUM(O15:R15)</f>
        <v>615307</v>
      </c>
      <c r="T15" s="357">
        <f t="shared" si="5"/>
        <v>0.05757512214105529</v>
      </c>
      <c r="U15" s="358">
        <v>239693</v>
      </c>
      <c r="V15" s="354">
        <v>230714</v>
      </c>
      <c r="W15" s="355">
        <v>3671</v>
      </c>
      <c r="X15" s="354">
        <v>5079</v>
      </c>
      <c r="Y15" s="356">
        <f>SUM(U15:X15)</f>
        <v>479157</v>
      </c>
      <c r="Z15" s="360">
        <f>IF(ISERROR(S15/Y15-1),"         /0",IF(S15/Y15&gt;5,"  *  ",(S15/Y15-1)))</f>
        <v>0.28414486274853545</v>
      </c>
    </row>
    <row r="16" spans="1:26" ht="21" customHeight="1">
      <c r="A16" s="401" t="s">
        <v>401</v>
      </c>
      <c r="B16" s="402" t="s">
        <v>402</v>
      </c>
      <c r="C16" s="353">
        <v>12245</v>
      </c>
      <c r="D16" s="354">
        <v>12422</v>
      </c>
      <c r="E16" s="355">
        <v>202</v>
      </c>
      <c r="F16" s="354">
        <v>160</v>
      </c>
      <c r="G16" s="356">
        <f t="shared" si="0"/>
        <v>25029</v>
      </c>
      <c r="H16" s="357">
        <f t="shared" si="1"/>
        <v>0.02595650374844312</v>
      </c>
      <c r="I16" s="358">
        <v>12703</v>
      </c>
      <c r="J16" s="354">
        <v>12763</v>
      </c>
      <c r="K16" s="355">
        <v>28</v>
      </c>
      <c r="L16" s="354">
        <v>98</v>
      </c>
      <c r="M16" s="356">
        <f t="shared" si="2"/>
        <v>25592</v>
      </c>
      <c r="N16" s="359">
        <f t="shared" si="3"/>
        <v>-0.0219990622069397</v>
      </c>
      <c r="O16" s="353">
        <v>141937</v>
      </c>
      <c r="P16" s="354">
        <v>136276</v>
      </c>
      <c r="Q16" s="355">
        <v>886</v>
      </c>
      <c r="R16" s="354">
        <v>910</v>
      </c>
      <c r="S16" s="356">
        <f t="shared" si="4"/>
        <v>280009</v>
      </c>
      <c r="T16" s="357">
        <f t="shared" si="5"/>
        <v>0.026200827189670768</v>
      </c>
      <c r="U16" s="358">
        <v>121576</v>
      </c>
      <c r="V16" s="354">
        <v>119263</v>
      </c>
      <c r="W16" s="355">
        <v>222</v>
      </c>
      <c r="X16" s="354">
        <v>169</v>
      </c>
      <c r="Y16" s="356">
        <f t="shared" si="6"/>
        <v>241230</v>
      </c>
      <c r="Z16" s="360">
        <f t="shared" si="7"/>
        <v>0.1607552957758156</v>
      </c>
    </row>
    <row r="17" spans="1:26" ht="21" customHeight="1">
      <c r="A17" s="401" t="s">
        <v>409</v>
      </c>
      <c r="B17" s="402" t="s">
        <v>410</v>
      </c>
      <c r="C17" s="353">
        <v>7245</v>
      </c>
      <c r="D17" s="354">
        <v>8410</v>
      </c>
      <c r="E17" s="355">
        <v>111</v>
      </c>
      <c r="F17" s="354">
        <v>0</v>
      </c>
      <c r="G17" s="356">
        <f>SUM(C17:F17)</f>
        <v>15766</v>
      </c>
      <c r="H17" s="357">
        <f t="shared" si="1"/>
        <v>0.01635024324175773</v>
      </c>
      <c r="I17" s="358">
        <v>6876</v>
      </c>
      <c r="J17" s="354">
        <v>8251</v>
      </c>
      <c r="K17" s="355">
        <v>64</v>
      </c>
      <c r="L17" s="354">
        <v>2</v>
      </c>
      <c r="M17" s="356">
        <f t="shared" si="2"/>
        <v>15193</v>
      </c>
      <c r="N17" s="359">
        <f>IF(ISERROR(G17/M17-1),"         /0",(G17/M17-1))</f>
        <v>0.037714737049957314</v>
      </c>
      <c r="O17" s="353">
        <v>100896</v>
      </c>
      <c r="P17" s="354">
        <v>86633</v>
      </c>
      <c r="Q17" s="355">
        <v>306</v>
      </c>
      <c r="R17" s="354">
        <v>54</v>
      </c>
      <c r="S17" s="356">
        <f>SUM(O17:R17)</f>
        <v>187889</v>
      </c>
      <c r="T17" s="357">
        <f t="shared" si="5"/>
        <v>0.01758103210911096</v>
      </c>
      <c r="U17" s="358">
        <v>86839</v>
      </c>
      <c r="V17" s="354">
        <v>78224</v>
      </c>
      <c r="W17" s="355">
        <v>978</v>
      </c>
      <c r="X17" s="354">
        <v>833</v>
      </c>
      <c r="Y17" s="356">
        <f>SUM(U17:X17)</f>
        <v>166874</v>
      </c>
      <c r="Z17" s="360">
        <f>IF(ISERROR(S17/Y17-1),"         /0",IF(S17/Y17&gt;5,"  *  ",(S17/Y17-1)))</f>
        <v>0.12593333892637548</v>
      </c>
    </row>
    <row r="18" spans="1:26" ht="21" customHeight="1">
      <c r="A18" s="401" t="s">
        <v>403</v>
      </c>
      <c r="B18" s="402" t="s">
        <v>404</v>
      </c>
      <c r="C18" s="353">
        <v>5002</v>
      </c>
      <c r="D18" s="354">
        <v>5225</v>
      </c>
      <c r="E18" s="355">
        <v>3</v>
      </c>
      <c r="F18" s="354">
        <v>0</v>
      </c>
      <c r="G18" s="356">
        <f t="shared" si="0"/>
        <v>10230</v>
      </c>
      <c r="H18" s="357">
        <f t="shared" si="1"/>
        <v>0.010609094783913585</v>
      </c>
      <c r="I18" s="358">
        <v>3915</v>
      </c>
      <c r="J18" s="354">
        <v>3544</v>
      </c>
      <c r="K18" s="355">
        <v>1</v>
      </c>
      <c r="L18" s="354">
        <v>1</v>
      </c>
      <c r="M18" s="356">
        <f t="shared" si="2"/>
        <v>7461</v>
      </c>
      <c r="N18" s="359">
        <f t="shared" si="3"/>
        <v>0.3711298753518295</v>
      </c>
      <c r="O18" s="353">
        <v>54192</v>
      </c>
      <c r="P18" s="354">
        <v>53729</v>
      </c>
      <c r="Q18" s="355">
        <v>2247</v>
      </c>
      <c r="R18" s="354">
        <v>11</v>
      </c>
      <c r="S18" s="356">
        <f t="shared" si="4"/>
        <v>110179</v>
      </c>
      <c r="T18" s="357">
        <f t="shared" si="5"/>
        <v>0.010309600544735118</v>
      </c>
      <c r="U18" s="358">
        <v>47664</v>
      </c>
      <c r="V18" s="354">
        <v>42515</v>
      </c>
      <c r="W18" s="355">
        <v>106</v>
      </c>
      <c r="X18" s="354">
        <v>126</v>
      </c>
      <c r="Y18" s="356">
        <f t="shared" si="6"/>
        <v>90411</v>
      </c>
      <c r="Z18" s="360">
        <f t="shared" si="7"/>
        <v>0.2186459612215328</v>
      </c>
    </row>
    <row r="19" spans="1:26" ht="21" customHeight="1">
      <c r="A19" s="401" t="s">
        <v>405</v>
      </c>
      <c r="B19" s="402" t="s">
        <v>406</v>
      </c>
      <c r="C19" s="353">
        <v>3827</v>
      </c>
      <c r="D19" s="354">
        <v>3828</v>
      </c>
      <c r="E19" s="355">
        <v>3</v>
      </c>
      <c r="F19" s="354">
        <v>0</v>
      </c>
      <c r="G19" s="356">
        <f t="shared" si="0"/>
        <v>7658</v>
      </c>
      <c r="H19" s="357">
        <f t="shared" si="1"/>
        <v>0.007941783759062583</v>
      </c>
      <c r="I19" s="358">
        <v>3992</v>
      </c>
      <c r="J19" s="354">
        <v>4026</v>
      </c>
      <c r="K19" s="355"/>
      <c r="L19" s="354">
        <v>5</v>
      </c>
      <c r="M19" s="356">
        <f t="shared" si="2"/>
        <v>8023</v>
      </c>
      <c r="N19" s="359">
        <f t="shared" si="3"/>
        <v>-0.04549420416303129</v>
      </c>
      <c r="O19" s="353">
        <v>41912</v>
      </c>
      <c r="P19" s="354">
        <v>39463</v>
      </c>
      <c r="Q19" s="355">
        <v>3</v>
      </c>
      <c r="R19" s="354">
        <v>30</v>
      </c>
      <c r="S19" s="356">
        <f t="shared" si="4"/>
        <v>81408</v>
      </c>
      <c r="T19" s="357">
        <f t="shared" si="5"/>
        <v>0.007617458509750465</v>
      </c>
      <c r="U19" s="358">
        <v>40691</v>
      </c>
      <c r="V19" s="354">
        <v>39465</v>
      </c>
      <c r="W19" s="355">
        <v>23</v>
      </c>
      <c r="X19" s="354">
        <v>29</v>
      </c>
      <c r="Y19" s="356">
        <f t="shared" si="6"/>
        <v>80208</v>
      </c>
      <c r="Z19" s="360">
        <f t="shared" si="7"/>
        <v>0.014961101137043631</v>
      </c>
    </row>
    <row r="20" spans="1:26" ht="21" customHeight="1">
      <c r="A20" s="401" t="s">
        <v>421</v>
      </c>
      <c r="B20" s="402" t="s">
        <v>422</v>
      </c>
      <c r="C20" s="353">
        <v>3201</v>
      </c>
      <c r="D20" s="354">
        <v>3737</v>
      </c>
      <c r="E20" s="355">
        <v>24</v>
      </c>
      <c r="F20" s="354">
        <v>0</v>
      </c>
      <c r="G20" s="356">
        <f>SUM(C20:F20)</f>
        <v>6962</v>
      </c>
      <c r="H20" s="357">
        <f t="shared" si="1"/>
        <v>0.0072199919731775536</v>
      </c>
      <c r="I20" s="358">
        <v>2070</v>
      </c>
      <c r="J20" s="354">
        <v>2451</v>
      </c>
      <c r="K20" s="355"/>
      <c r="L20" s="354">
        <v>1</v>
      </c>
      <c r="M20" s="356">
        <f t="shared" si="2"/>
        <v>4522</v>
      </c>
      <c r="N20" s="359">
        <f>IF(ISERROR(G20/M20-1),"         /0",(G20/M20-1))</f>
        <v>0.5395842547545333</v>
      </c>
      <c r="O20" s="353">
        <v>39837</v>
      </c>
      <c r="P20" s="354">
        <v>38664</v>
      </c>
      <c r="Q20" s="355">
        <v>33</v>
      </c>
      <c r="R20" s="354">
        <v>14</v>
      </c>
      <c r="S20" s="356">
        <f>SUM(O20:R20)</f>
        <v>78548</v>
      </c>
      <c r="T20" s="357">
        <f t="shared" si="5"/>
        <v>0.007349844376767388</v>
      </c>
      <c r="U20" s="358">
        <v>28602</v>
      </c>
      <c r="V20" s="354">
        <v>25784</v>
      </c>
      <c r="W20" s="355">
        <v>13</v>
      </c>
      <c r="X20" s="354">
        <v>2</v>
      </c>
      <c r="Y20" s="356">
        <f>SUM(U20:X20)</f>
        <v>54401</v>
      </c>
      <c r="Z20" s="360">
        <f>IF(ISERROR(S20/Y20-1),"         /0",IF(S20/Y20&gt;5,"  *  ",(S20/Y20-1)))</f>
        <v>0.44387051708608305</v>
      </c>
    </row>
    <row r="21" spans="1:26" ht="21" customHeight="1">
      <c r="A21" s="401" t="s">
        <v>415</v>
      </c>
      <c r="B21" s="402" t="s">
        <v>416</v>
      </c>
      <c r="C21" s="353">
        <v>1699</v>
      </c>
      <c r="D21" s="354">
        <v>1213</v>
      </c>
      <c r="E21" s="355">
        <v>0</v>
      </c>
      <c r="F21" s="354">
        <v>0</v>
      </c>
      <c r="G21" s="356">
        <f>SUM(C21:F21)</f>
        <v>2912</v>
      </c>
      <c r="H21" s="357">
        <f t="shared" si="1"/>
        <v>0.0030199104604844923</v>
      </c>
      <c r="I21" s="358">
        <v>1675</v>
      </c>
      <c r="J21" s="354">
        <v>1448</v>
      </c>
      <c r="K21" s="355"/>
      <c r="L21" s="354"/>
      <c r="M21" s="356">
        <f t="shared" si="2"/>
        <v>3123</v>
      </c>
      <c r="N21" s="359">
        <f>IF(ISERROR(G21/M21-1),"         /0",(G21/M21-1))</f>
        <v>-0.06756324047390327</v>
      </c>
      <c r="O21" s="353">
        <v>20095</v>
      </c>
      <c r="P21" s="354">
        <v>17213</v>
      </c>
      <c r="Q21" s="355">
        <v>1691</v>
      </c>
      <c r="R21" s="354">
        <v>2022</v>
      </c>
      <c r="S21" s="356">
        <f>SUM(O21:R21)</f>
        <v>41021</v>
      </c>
      <c r="T21" s="357">
        <f t="shared" si="5"/>
        <v>0.003838391380803776</v>
      </c>
      <c r="U21" s="358">
        <v>24185</v>
      </c>
      <c r="V21" s="354">
        <v>22031</v>
      </c>
      <c r="W21" s="355">
        <v>0</v>
      </c>
      <c r="X21" s="354"/>
      <c r="Y21" s="356">
        <f>SUM(U21:X21)</f>
        <v>46216</v>
      </c>
      <c r="Z21" s="360">
        <f>IF(ISERROR(S21/Y21-1),"         /0",IF(S21/Y21&gt;5,"  *  ",(S21/Y21-1)))</f>
        <v>-0.11240695862904626</v>
      </c>
    </row>
    <row r="22" spans="1:26" ht="21" customHeight="1" thickBot="1">
      <c r="A22" s="403" t="s">
        <v>51</v>
      </c>
      <c r="B22" s="404"/>
      <c r="C22" s="405">
        <v>3020</v>
      </c>
      <c r="D22" s="406">
        <v>2863</v>
      </c>
      <c r="E22" s="407">
        <v>28</v>
      </c>
      <c r="F22" s="406">
        <v>31</v>
      </c>
      <c r="G22" s="408">
        <f>SUM(C22:F22)</f>
        <v>5942</v>
      </c>
      <c r="H22" s="409">
        <f t="shared" si="1"/>
        <v>0.0061621936662770785</v>
      </c>
      <c r="I22" s="410">
        <v>3046</v>
      </c>
      <c r="J22" s="406">
        <v>2786</v>
      </c>
      <c r="K22" s="407">
        <v>6</v>
      </c>
      <c r="L22" s="406">
        <v>36</v>
      </c>
      <c r="M22" s="408">
        <f t="shared" si="2"/>
        <v>5874</v>
      </c>
      <c r="N22" s="411">
        <f>IF(ISERROR(G22/M22-1),"         /0",(G22/M22-1))</f>
        <v>0.011576438542730605</v>
      </c>
      <c r="O22" s="405">
        <v>32992</v>
      </c>
      <c r="P22" s="406">
        <v>28123</v>
      </c>
      <c r="Q22" s="407">
        <v>215</v>
      </c>
      <c r="R22" s="406">
        <v>320</v>
      </c>
      <c r="S22" s="408">
        <f>SUM(O22:R22)</f>
        <v>61650</v>
      </c>
      <c r="T22" s="409">
        <f t="shared" si="5"/>
        <v>0.00576867527916318</v>
      </c>
      <c r="U22" s="410">
        <v>30595</v>
      </c>
      <c r="V22" s="406">
        <v>25906</v>
      </c>
      <c r="W22" s="407">
        <v>118</v>
      </c>
      <c r="X22" s="406">
        <v>165</v>
      </c>
      <c r="Y22" s="408">
        <f>SUM(U22:X22)</f>
        <v>56784</v>
      </c>
      <c r="Z22" s="412">
        <f>IF(ISERROR(S22/Y22-1),"         /0",IF(S22/Y22&gt;5,"  *  ",(S22/Y22-1)))</f>
        <v>0.08569315300084535</v>
      </c>
    </row>
    <row r="23" spans="1:2" ht="11.25" customHeight="1" thickTop="1">
      <c r="A23" s="113"/>
      <c r="B23" s="113"/>
    </row>
    <row r="24" spans="1:2" ht="13.5">
      <c r="A24" s="113" t="s">
        <v>138</v>
      </c>
      <c r="B24" s="113"/>
    </row>
    <row r="25" s="297" customFormat="1" ht="12.75"/>
  </sheetData>
  <sheetProtection/>
  <mergeCells count="26"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6" operator="lessThan" stopIfTrue="1">
      <formula>0</formula>
    </cfRule>
  </conditionalFormatting>
  <conditionalFormatting sqref="N11:N22 Z11:Z22">
    <cfRule type="cellIs" priority="10" dxfId="96" operator="lessThan" stopIfTrue="1">
      <formula>0</formula>
    </cfRule>
    <cfRule type="cellIs" priority="11" dxfId="98" operator="greaterThanOrEqual" stopIfTrue="1">
      <formula>0</formula>
    </cfRule>
  </conditionalFormatting>
  <conditionalFormatting sqref="N9:N10 Z9:Z10">
    <cfRule type="cellIs" priority="6" dxfId="96" operator="lessThan" stopIfTrue="1">
      <formula>0</formula>
    </cfRule>
  </conditionalFormatting>
  <conditionalFormatting sqref="H9:H10">
    <cfRule type="cellIs" priority="5" dxfId="96" operator="lessThan" stopIfTrue="1">
      <formula>0</formula>
    </cfRule>
  </conditionalFormatting>
  <conditionalFormatting sqref="T9:T10">
    <cfRule type="cellIs" priority="4" dxfId="96" operator="lessThan" stopIfTrue="1">
      <formula>0</formula>
    </cfRule>
  </conditionalFormatting>
  <conditionalFormatting sqref="N8 Z8">
    <cfRule type="cellIs" priority="3" dxfId="96" operator="lessThan" stopIfTrue="1">
      <formula>0</formula>
    </cfRule>
  </conditionalFormatting>
  <conditionalFormatting sqref="H8">
    <cfRule type="cellIs" priority="2" dxfId="96" operator="lessThan" stopIfTrue="1">
      <formula>0</formula>
    </cfRule>
  </conditionalFormatting>
  <conditionalFormatting sqref="T8">
    <cfRule type="cellIs" priority="1" dxfId="96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4"/>
  <sheetViews>
    <sheetView zoomScalePageLayoutView="0" workbookViewId="0" topLeftCell="A1">
      <selection activeCell="A11" sqref="A11"/>
    </sheetView>
  </sheetViews>
  <sheetFormatPr defaultColWidth="11.28125" defaultRowHeight="15"/>
  <cols>
    <col min="1" max="16384" width="11.28125" style="208" customWidth="1"/>
  </cols>
  <sheetData>
    <row r="1" spans="1:8" ht="13.5" thickBot="1">
      <c r="A1" s="207"/>
      <c r="B1" s="207"/>
      <c r="C1" s="207"/>
      <c r="D1" s="207"/>
      <c r="E1" s="207"/>
      <c r="F1" s="207"/>
      <c r="G1" s="207"/>
      <c r="H1" s="207"/>
    </row>
    <row r="2" spans="1:14" ht="30.75" thickBot="1" thickTop="1">
      <c r="A2" s="209" t="s">
        <v>147</v>
      </c>
      <c r="B2" s="210"/>
      <c r="M2" s="513" t="s">
        <v>26</v>
      </c>
      <c r="N2" s="514"/>
    </row>
    <row r="3" spans="1:2" ht="24.75" thickTop="1">
      <c r="A3" s="211" t="s">
        <v>36</v>
      </c>
      <c r="B3" s="212"/>
    </row>
    <row r="9" spans="1:14" ht="27">
      <c r="A9" s="223" t="s">
        <v>105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</row>
    <row r="10" spans="1:14" ht="15">
      <c r="A10" s="214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</row>
    <row r="11" spans="1:14" ht="15">
      <c r="A11" s="222" t="s">
        <v>510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ht="15">
      <c r="A12" s="214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ht="15">
      <c r="A13" s="222" t="s">
        <v>128</v>
      </c>
    </row>
    <row r="14" ht="15">
      <c r="A14" s="222" t="s">
        <v>129</v>
      </c>
    </row>
    <row r="15" ht="15">
      <c r="A15" s="222" t="s">
        <v>130</v>
      </c>
    </row>
    <row r="17" ht="27">
      <c r="A17" s="223" t="s">
        <v>127</v>
      </c>
    </row>
    <row r="19" ht="23.25">
      <c r="A19" s="216" t="s">
        <v>106</v>
      </c>
    </row>
    <row r="21" ht="15.75">
      <c r="A21" s="215" t="s">
        <v>107</v>
      </c>
    </row>
    <row r="22" ht="15.75">
      <c r="A22" s="215"/>
    </row>
    <row r="23" ht="23.25">
      <c r="A23" s="216" t="s">
        <v>108</v>
      </c>
    </row>
    <row r="24" ht="15.75">
      <c r="A24" s="215" t="s">
        <v>109</v>
      </c>
    </row>
    <row r="25" ht="15.75">
      <c r="A25" s="215" t="s">
        <v>110</v>
      </c>
    </row>
    <row r="27" ht="23.25">
      <c r="A27" s="216" t="s">
        <v>139</v>
      </c>
    </row>
    <row r="28" ht="15.75">
      <c r="A28" s="215" t="s">
        <v>140</v>
      </c>
    </row>
    <row r="29" ht="15.75">
      <c r="A29" s="215"/>
    </row>
    <row r="30" ht="23.25">
      <c r="A30" s="216" t="s">
        <v>141</v>
      </c>
    </row>
    <row r="31" ht="15.75">
      <c r="A31" s="215" t="s">
        <v>144</v>
      </c>
    </row>
    <row r="33" ht="23.25">
      <c r="A33" s="216" t="s">
        <v>142</v>
      </c>
    </row>
    <row r="34" ht="15.75">
      <c r="A34" s="215" t="s">
        <v>143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C1">
      <selection activeCell="Y1" sqref="Y1:Z1"/>
    </sheetView>
  </sheetViews>
  <sheetFormatPr defaultColWidth="8.00390625" defaultRowHeight="15"/>
  <cols>
    <col min="1" max="1" width="23.28125" style="112" customWidth="1"/>
    <col min="2" max="2" width="35.28125" style="112" customWidth="1"/>
    <col min="3" max="3" width="9.8515625" style="112" customWidth="1"/>
    <col min="4" max="4" width="12.28125" style="112" bestFit="1" customWidth="1"/>
    <col min="5" max="5" width="8.7109375" style="112" bestFit="1" customWidth="1"/>
    <col min="6" max="6" width="10.7109375" style="112" bestFit="1" customWidth="1"/>
    <col min="7" max="7" width="9.00390625" style="112" customWidth="1"/>
    <col min="8" max="8" width="10.7109375" style="112" customWidth="1"/>
    <col min="9" max="9" width="9.7109375" style="112" customWidth="1"/>
    <col min="10" max="10" width="11.7109375" style="112" bestFit="1" customWidth="1"/>
    <col min="11" max="11" width="9.00390625" style="112" bestFit="1" customWidth="1"/>
    <col min="12" max="12" width="10.7109375" style="112" bestFit="1" customWidth="1"/>
    <col min="13" max="13" width="11.7109375" style="112" bestFit="1" customWidth="1"/>
    <col min="14" max="14" width="9.28125" style="112" customWidth="1"/>
    <col min="15" max="15" width="9.7109375" style="112" bestFit="1" customWidth="1"/>
    <col min="16" max="16" width="11.140625" style="112" customWidth="1"/>
    <col min="17" max="17" width="9.28125" style="112" customWidth="1"/>
    <col min="18" max="18" width="10.7109375" style="112" bestFit="1" customWidth="1"/>
    <col min="19" max="19" width="9.7109375" style="112" customWidth="1"/>
    <col min="20" max="20" width="10.140625" style="112" customWidth="1"/>
    <col min="21" max="21" width="9.28125" style="112" customWidth="1"/>
    <col min="22" max="22" width="10.28125" style="112" customWidth="1"/>
    <col min="23" max="23" width="9.2812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" thickBot="1">
      <c r="A1" s="219" t="s">
        <v>120</v>
      </c>
      <c r="B1" s="220"/>
      <c r="C1" s="220"/>
      <c r="Y1" s="591" t="s">
        <v>26</v>
      </c>
      <c r="Z1" s="592"/>
    </row>
    <row r="2" ht="5.25" customHeight="1" thickBot="1"/>
    <row r="3" spans="1:26" ht="24.75" customHeight="1" thickTop="1">
      <c r="A3" s="593" t="s">
        <v>122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5"/>
    </row>
    <row r="4" spans="1:26" ht="21" customHeight="1" thickBot="1">
      <c r="A4" s="605" t="s">
        <v>42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7"/>
    </row>
    <row r="5" spans="1:26" s="131" customFormat="1" ht="19.5" customHeight="1" thickBot="1" thickTop="1">
      <c r="A5" s="672" t="s">
        <v>116</v>
      </c>
      <c r="B5" s="672" t="s">
        <v>117</v>
      </c>
      <c r="C5" s="689" t="s">
        <v>34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  <c r="O5" s="692" t="s">
        <v>33</v>
      </c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1"/>
    </row>
    <row r="6" spans="1:26" s="130" customFormat="1" ht="26.25" customHeight="1" thickBot="1">
      <c r="A6" s="673"/>
      <c r="B6" s="673"/>
      <c r="C6" s="681" t="s">
        <v>152</v>
      </c>
      <c r="D6" s="677"/>
      <c r="E6" s="677"/>
      <c r="F6" s="677"/>
      <c r="G6" s="678"/>
      <c r="H6" s="683" t="s">
        <v>32</v>
      </c>
      <c r="I6" s="681" t="s">
        <v>153</v>
      </c>
      <c r="J6" s="677"/>
      <c r="K6" s="677"/>
      <c r="L6" s="677"/>
      <c r="M6" s="678"/>
      <c r="N6" s="683" t="s">
        <v>31</v>
      </c>
      <c r="O6" s="676" t="s">
        <v>154</v>
      </c>
      <c r="P6" s="677"/>
      <c r="Q6" s="677"/>
      <c r="R6" s="677"/>
      <c r="S6" s="678"/>
      <c r="T6" s="683" t="s">
        <v>32</v>
      </c>
      <c r="U6" s="676" t="s">
        <v>155</v>
      </c>
      <c r="V6" s="677"/>
      <c r="W6" s="677"/>
      <c r="X6" s="677"/>
      <c r="Y6" s="678"/>
      <c r="Z6" s="683" t="s">
        <v>31</v>
      </c>
    </row>
    <row r="7" spans="1:26" s="125" customFormat="1" ht="26.25" customHeight="1">
      <c r="A7" s="674"/>
      <c r="B7" s="674"/>
      <c r="C7" s="609" t="s">
        <v>20</v>
      </c>
      <c r="D7" s="604"/>
      <c r="E7" s="600" t="s">
        <v>19</v>
      </c>
      <c r="F7" s="604"/>
      <c r="G7" s="587" t="s">
        <v>15</v>
      </c>
      <c r="H7" s="580"/>
      <c r="I7" s="682" t="s">
        <v>20</v>
      </c>
      <c r="J7" s="604"/>
      <c r="K7" s="600" t="s">
        <v>19</v>
      </c>
      <c r="L7" s="604"/>
      <c r="M7" s="587" t="s">
        <v>15</v>
      </c>
      <c r="N7" s="580"/>
      <c r="O7" s="682" t="s">
        <v>20</v>
      </c>
      <c r="P7" s="604"/>
      <c r="Q7" s="600" t="s">
        <v>19</v>
      </c>
      <c r="R7" s="604"/>
      <c r="S7" s="587" t="s">
        <v>15</v>
      </c>
      <c r="T7" s="580"/>
      <c r="U7" s="682" t="s">
        <v>20</v>
      </c>
      <c r="V7" s="604"/>
      <c r="W7" s="600" t="s">
        <v>19</v>
      </c>
      <c r="X7" s="604"/>
      <c r="Y7" s="587" t="s">
        <v>15</v>
      </c>
      <c r="Z7" s="580"/>
    </row>
    <row r="8" spans="1:26" s="125" customFormat="1" ht="19.5" customHeight="1" thickBot="1">
      <c r="A8" s="675"/>
      <c r="B8" s="675"/>
      <c r="C8" s="128" t="s">
        <v>29</v>
      </c>
      <c r="D8" s="126" t="s">
        <v>28</v>
      </c>
      <c r="E8" s="127" t="s">
        <v>29</v>
      </c>
      <c r="F8" s="221" t="s">
        <v>28</v>
      </c>
      <c r="G8" s="685"/>
      <c r="H8" s="684"/>
      <c r="I8" s="128" t="s">
        <v>29</v>
      </c>
      <c r="J8" s="126" t="s">
        <v>28</v>
      </c>
      <c r="K8" s="127" t="s">
        <v>29</v>
      </c>
      <c r="L8" s="221" t="s">
        <v>28</v>
      </c>
      <c r="M8" s="685"/>
      <c r="N8" s="684"/>
      <c r="O8" s="128" t="s">
        <v>29</v>
      </c>
      <c r="P8" s="126" t="s">
        <v>28</v>
      </c>
      <c r="Q8" s="127" t="s">
        <v>29</v>
      </c>
      <c r="R8" s="221" t="s">
        <v>28</v>
      </c>
      <c r="S8" s="685"/>
      <c r="T8" s="684"/>
      <c r="U8" s="128" t="s">
        <v>29</v>
      </c>
      <c r="V8" s="126" t="s">
        <v>28</v>
      </c>
      <c r="W8" s="127" t="s">
        <v>29</v>
      </c>
      <c r="X8" s="221" t="s">
        <v>28</v>
      </c>
      <c r="Y8" s="685"/>
      <c r="Z8" s="684"/>
    </row>
    <row r="9" spans="1:26" s="153" customFormat="1" ht="18" customHeight="1" thickBot="1" thickTop="1">
      <c r="A9" s="190" t="s">
        <v>22</v>
      </c>
      <c r="B9" s="735"/>
      <c r="C9" s="188">
        <f>SUM(C10:C14)</f>
        <v>26781.021999999994</v>
      </c>
      <c r="D9" s="187">
        <f>SUM(D10:D14)</f>
        <v>16346.725000000002</v>
      </c>
      <c r="E9" s="186">
        <f>SUM(E10:E14)</f>
        <v>7991.955</v>
      </c>
      <c r="F9" s="187">
        <f>SUM(F10:F14)</f>
        <v>4510.3460000000005</v>
      </c>
      <c r="G9" s="694">
        <f aca="true" t="shared" si="0" ref="G9:G14">SUM(C9:F9)</f>
        <v>55630.047999999995</v>
      </c>
      <c r="H9" s="695">
        <f aca="true" t="shared" si="1" ref="H9:H14">G9/$G$9</f>
        <v>1</v>
      </c>
      <c r="I9" s="696">
        <f>SUM(I10:I14)</f>
        <v>27908.215999999997</v>
      </c>
      <c r="J9" s="187">
        <f>SUM(J10:J14)</f>
        <v>18524.639000000003</v>
      </c>
      <c r="K9" s="186">
        <f>SUM(K10:K14)</f>
        <v>4034.2280000000005</v>
      </c>
      <c r="L9" s="187">
        <f>SUM(L10:L14)</f>
        <v>2390.4280000000003</v>
      </c>
      <c r="M9" s="694">
        <f aca="true" t="shared" si="2" ref="M9:M14">SUM(I9:L9)</f>
        <v>52857.511</v>
      </c>
      <c r="N9" s="697">
        <f aca="true" t="shared" si="3" ref="N9:N14">IF(ISERROR(G9/M9-1),"         /0",(G9/M9-1))</f>
        <v>0.05245303737438567</v>
      </c>
      <c r="O9" s="698">
        <f>SUM(O10:O14)</f>
        <v>291364.487</v>
      </c>
      <c r="P9" s="187">
        <f>SUM(P10:P14)</f>
        <v>157203.44900000002</v>
      </c>
      <c r="Q9" s="186">
        <f>SUM(Q10:Q14)</f>
        <v>76268.47897</v>
      </c>
      <c r="R9" s="187">
        <f>SUM(R10:R14)</f>
        <v>30962.751000000004</v>
      </c>
      <c r="S9" s="694">
        <f aca="true" t="shared" si="4" ref="S9:S14">SUM(O9:R9)</f>
        <v>555799.1659700001</v>
      </c>
      <c r="T9" s="695">
        <f aca="true" t="shared" si="5" ref="T9:T14">S9/$S$9</f>
        <v>1</v>
      </c>
      <c r="U9" s="696">
        <f>SUM(U10:U14)</f>
        <v>302657.5590000001</v>
      </c>
      <c r="V9" s="187">
        <f>SUM(V10:V14)</f>
        <v>174834.32700000022</v>
      </c>
      <c r="W9" s="186">
        <f>SUM(W10:W14)</f>
        <v>47615.967999999986</v>
      </c>
      <c r="X9" s="187">
        <f>SUM(X10:X14)</f>
        <v>17918.653000000002</v>
      </c>
      <c r="Y9" s="694">
        <f aca="true" t="shared" si="6" ref="Y9:Y14">SUM(U9:X9)</f>
        <v>543026.5070000003</v>
      </c>
      <c r="Z9" s="699">
        <f>IF(ISERROR(S9/Y9-1),"         /0",(S9/Y9-1))</f>
        <v>0.023521244000709096</v>
      </c>
    </row>
    <row r="10" spans="1:26" ht="21.75" customHeight="1" thickTop="1">
      <c r="A10" s="391" t="s">
        <v>393</v>
      </c>
      <c r="B10" s="392" t="s">
        <v>394</v>
      </c>
      <c r="C10" s="393">
        <v>20277.034999999996</v>
      </c>
      <c r="D10" s="394">
        <v>14427.370000000003</v>
      </c>
      <c r="E10" s="395">
        <v>7441.043</v>
      </c>
      <c r="F10" s="394">
        <v>4325.943</v>
      </c>
      <c r="G10" s="396">
        <f t="shared" si="0"/>
        <v>46471.390999999996</v>
      </c>
      <c r="H10" s="397">
        <f t="shared" si="1"/>
        <v>0.8353649272421984</v>
      </c>
      <c r="I10" s="398">
        <v>22013.067999999996</v>
      </c>
      <c r="J10" s="394">
        <v>16649.557000000004</v>
      </c>
      <c r="K10" s="395">
        <v>3634.5720000000006</v>
      </c>
      <c r="L10" s="394">
        <v>2308.1030000000005</v>
      </c>
      <c r="M10" s="396">
        <f t="shared" si="2"/>
        <v>44605.3</v>
      </c>
      <c r="N10" s="399">
        <f t="shared" si="3"/>
        <v>0.04183563388207223</v>
      </c>
      <c r="O10" s="393">
        <v>223754.524</v>
      </c>
      <c r="P10" s="394">
        <v>138964.182</v>
      </c>
      <c r="Q10" s="395">
        <v>67353.53797</v>
      </c>
      <c r="R10" s="394">
        <v>30041.151000000005</v>
      </c>
      <c r="S10" s="396">
        <f t="shared" si="4"/>
        <v>460113.39497</v>
      </c>
      <c r="T10" s="397">
        <f t="shared" si="5"/>
        <v>0.8278411036601577</v>
      </c>
      <c r="U10" s="398">
        <v>241495.6920000001</v>
      </c>
      <c r="V10" s="394">
        <v>156309.38200000022</v>
      </c>
      <c r="W10" s="395">
        <v>39586.42499999998</v>
      </c>
      <c r="X10" s="394">
        <v>16675.137</v>
      </c>
      <c r="Y10" s="396">
        <f t="shared" si="6"/>
        <v>454066.6360000003</v>
      </c>
      <c r="Z10" s="400">
        <f>IF(ISERROR(S10/Y10-1),"         /0",IF(S10/Y10&gt;5,"  *  ",(S10/Y10-1)))</f>
        <v>0.013316897764758417</v>
      </c>
    </row>
    <row r="11" spans="1:26" ht="21.75" customHeight="1">
      <c r="A11" s="401" t="s">
        <v>395</v>
      </c>
      <c r="B11" s="402" t="s">
        <v>396</v>
      </c>
      <c r="C11" s="353">
        <v>6172.138999999999</v>
      </c>
      <c r="D11" s="354">
        <v>925.541</v>
      </c>
      <c r="E11" s="355">
        <v>550.647</v>
      </c>
      <c r="F11" s="354">
        <v>182.90999999999997</v>
      </c>
      <c r="G11" s="356">
        <f>SUM(C11:F11)</f>
        <v>7831.236999999999</v>
      </c>
      <c r="H11" s="357">
        <f>G11/$G$9</f>
        <v>0.14077350787114187</v>
      </c>
      <c r="I11" s="358">
        <v>5603.299</v>
      </c>
      <c r="J11" s="354">
        <v>1046.3909999999998</v>
      </c>
      <c r="K11" s="355">
        <v>399.656</v>
      </c>
      <c r="L11" s="354">
        <v>67.172</v>
      </c>
      <c r="M11" s="356">
        <f>SUM(I11:L11)</f>
        <v>7116.517999999999</v>
      </c>
      <c r="N11" s="359">
        <f t="shared" si="3"/>
        <v>0.10043099729390126</v>
      </c>
      <c r="O11" s="353">
        <v>64029.660999999986</v>
      </c>
      <c r="P11" s="354">
        <v>9428.054</v>
      </c>
      <c r="Q11" s="355">
        <v>8839.266999999998</v>
      </c>
      <c r="R11" s="354">
        <v>868.521</v>
      </c>
      <c r="S11" s="356">
        <f>SUM(O11:R11)</f>
        <v>83165.50299999997</v>
      </c>
      <c r="T11" s="357">
        <f>S11/$S$9</f>
        <v>0.14963229182767238</v>
      </c>
      <c r="U11" s="358">
        <v>57835.61200000001</v>
      </c>
      <c r="V11" s="354">
        <v>8567.455999999996</v>
      </c>
      <c r="W11" s="355">
        <v>7887.728</v>
      </c>
      <c r="X11" s="354">
        <v>1189.415</v>
      </c>
      <c r="Y11" s="356">
        <f>SUM(U11:X11)</f>
        <v>75480.211</v>
      </c>
      <c r="Z11" s="360">
        <f>IF(ISERROR(S11/Y11-1),"         /0",IF(S11/Y11&gt;5,"  *  ",(S11/Y11-1)))</f>
        <v>0.10181863429078075</v>
      </c>
    </row>
    <row r="12" spans="1:26" ht="21.75" customHeight="1">
      <c r="A12" s="401" t="s">
        <v>397</v>
      </c>
      <c r="B12" s="402" t="s">
        <v>398</v>
      </c>
      <c r="C12" s="353">
        <v>178.729</v>
      </c>
      <c r="D12" s="354">
        <v>589.787</v>
      </c>
      <c r="E12" s="355">
        <v>0</v>
      </c>
      <c r="F12" s="354">
        <v>0</v>
      </c>
      <c r="G12" s="356">
        <f>SUM(C12:F12)</f>
        <v>768.5160000000001</v>
      </c>
      <c r="H12" s="357">
        <f>G12/$G$9</f>
        <v>0.013814764279908588</v>
      </c>
      <c r="I12" s="358">
        <v>159.76999999999998</v>
      </c>
      <c r="J12" s="354">
        <v>520.5129999999999</v>
      </c>
      <c r="K12" s="355">
        <v>0</v>
      </c>
      <c r="L12" s="354">
        <v>0</v>
      </c>
      <c r="M12" s="356">
        <f>SUM(I12:L12)</f>
        <v>680.2829999999999</v>
      </c>
      <c r="N12" s="359">
        <f t="shared" si="3"/>
        <v>0.12970043349606009</v>
      </c>
      <c r="O12" s="353">
        <v>2024.3790000000004</v>
      </c>
      <c r="P12" s="354">
        <v>5528.587</v>
      </c>
      <c r="Q12" s="355">
        <v>40.778999999999996</v>
      </c>
      <c r="R12" s="354">
        <v>45.144</v>
      </c>
      <c r="S12" s="356">
        <f>SUM(O12:R12)</f>
        <v>7638.889000000001</v>
      </c>
      <c r="T12" s="357">
        <f>S12/$S$9</f>
        <v>0.01374397348486183</v>
      </c>
      <c r="U12" s="358">
        <v>1985.2490000000003</v>
      </c>
      <c r="V12" s="354">
        <v>6470.250000000002</v>
      </c>
      <c r="W12" s="355">
        <v>0.18</v>
      </c>
      <c r="X12" s="354">
        <v>0</v>
      </c>
      <c r="Y12" s="356">
        <f>SUM(U12:X12)</f>
        <v>8455.679000000002</v>
      </c>
      <c r="Z12" s="360">
        <f>IF(ISERROR(S12/Y12-1),"         /0",IF(S12/Y12&gt;5,"  *  ",(S12/Y12-1)))</f>
        <v>-0.09659661867485758</v>
      </c>
    </row>
    <row r="13" spans="1:26" ht="21.75" customHeight="1">
      <c r="A13" s="401" t="s">
        <v>401</v>
      </c>
      <c r="B13" s="402" t="s">
        <v>402</v>
      </c>
      <c r="C13" s="353">
        <v>134.663</v>
      </c>
      <c r="D13" s="354">
        <v>363.796</v>
      </c>
      <c r="E13" s="355">
        <v>0</v>
      </c>
      <c r="F13" s="354">
        <v>0.618</v>
      </c>
      <c r="G13" s="356">
        <f>SUM(C13:F13)</f>
        <v>499.077</v>
      </c>
      <c r="H13" s="357">
        <f>G13/$G$9</f>
        <v>0.008971356630862517</v>
      </c>
      <c r="I13" s="358">
        <v>88.7</v>
      </c>
      <c r="J13" s="354">
        <v>280.274</v>
      </c>
      <c r="K13" s="355">
        <v>0</v>
      </c>
      <c r="L13" s="354">
        <v>15.138</v>
      </c>
      <c r="M13" s="356">
        <f>SUM(I13:L13)</f>
        <v>384.11199999999997</v>
      </c>
      <c r="N13" s="359">
        <f t="shared" si="3"/>
        <v>0.2993007247886035</v>
      </c>
      <c r="O13" s="353">
        <v>1264.1209999999996</v>
      </c>
      <c r="P13" s="354">
        <v>2983.871</v>
      </c>
      <c r="Q13" s="355">
        <v>26.232</v>
      </c>
      <c r="R13" s="354">
        <v>4.1530000000000005</v>
      </c>
      <c r="S13" s="356">
        <f>SUM(O13:R13)</f>
        <v>4278.377</v>
      </c>
      <c r="T13" s="357">
        <f>S13/$S$9</f>
        <v>0.007697703166814271</v>
      </c>
      <c r="U13" s="358">
        <v>974.0880000000002</v>
      </c>
      <c r="V13" s="354">
        <v>3241.98</v>
      </c>
      <c r="W13" s="355">
        <v>0.614</v>
      </c>
      <c r="X13" s="354">
        <v>24.454</v>
      </c>
      <c r="Y13" s="356">
        <f>SUM(U13:X13)</f>
        <v>4241.1359999999995</v>
      </c>
      <c r="Z13" s="360">
        <f>IF(ISERROR(S13/Y13-1),"         /0",IF(S13/Y13&gt;5,"  *  ",(S13/Y13-1)))</f>
        <v>0.008780902097928589</v>
      </c>
    </row>
    <row r="14" spans="1:26" ht="21.75" customHeight="1" thickBot="1">
      <c r="A14" s="403" t="s">
        <v>51</v>
      </c>
      <c r="B14" s="404"/>
      <c r="C14" s="405">
        <v>18.456</v>
      </c>
      <c r="D14" s="406">
        <v>40.231</v>
      </c>
      <c r="E14" s="407">
        <v>0.265</v>
      </c>
      <c r="F14" s="406">
        <v>0.875</v>
      </c>
      <c r="G14" s="408">
        <f t="shared" si="0"/>
        <v>59.827</v>
      </c>
      <c r="H14" s="409">
        <f t="shared" si="1"/>
        <v>0.001075443975888714</v>
      </c>
      <c r="I14" s="410">
        <v>43.379000000000005</v>
      </c>
      <c r="J14" s="406">
        <v>27.904</v>
      </c>
      <c r="K14" s="407">
        <v>0</v>
      </c>
      <c r="L14" s="406">
        <v>0.015</v>
      </c>
      <c r="M14" s="408">
        <f t="shared" si="2"/>
        <v>71.298</v>
      </c>
      <c r="N14" s="411">
        <f t="shared" si="3"/>
        <v>-0.16088810345311233</v>
      </c>
      <c r="O14" s="405">
        <v>291.802</v>
      </c>
      <c r="P14" s="406">
        <v>298.755</v>
      </c>
      <c r="Q14" s="407">
        <v>8.663</v>
      </c>
      <c r="R14" s="406">
        <v>3.782</v>
      </c>
      <c r="S14" s="408">
        <f t="shared" si="4"/>
        <v>603.0020000000001</v>
      </c>
      <c r="T14" s="409">
        <f t="shared" si="5"/>
        <v>0.001084927860493673</v>
      </c>
      <c r="U14" s="410">
        <v>366.918</v>
      </c>
      <c r="V14" s="406">
        <v>245.25900000000001</v>
      </c>
      <c r="W14" s="407">
        <v>141.021</v>
      </c>
      <c r="X14" s="406">
        <v>29.647000000000002</v>
      </c>
      <c r="Y14" s="408">
        <f t="shared" si="6"/>
        <v>782.845</v>
      </c>
      <c r="Z14" s="412">
        <f>IF(ISERROR(S14/Y14-1),"         /0",IF(S14/Y14&gt;5,"  *  ",(S14/Y14-1)))</f>
        <v>-0.22973002318466618</v>
      </c>
    </row>
    <row r="15" spans="1:2" ht="8.25" customHeight="1" thickTop="1">
      <c r="A15" s="113"/>
      <c r="B15" s="113"/>
    </row>
    <row r="16" spans="1:2" ht="13.5">
      <c r="A16" s="113" t="s">
        <v>138</v>
      </c>
      <c r="B16" s="113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3 N3 Z15:Z65536 N15:N65536">
    <cfRule type="cellIs" priority="12" dxfId="96" operator="lessThan" stopIfTrue="1">
      <formula>0</formula>
    </cfRule>
  </conditionalFormatting>
  <conditionalFormatting sqref="N9:N14 Z9:Z14">
    <cfRule type="cellIs" priority="13" dxfId="96" operator="lessThan" stopIfTrue="1">
      <formula>0</formula>
    </cfRule>
    <cfRule type="cellIs" priority="14" dxfId="98" operator="greaterThanOrEqual" stopIfTrue="1">
      <formula>0</formula>
    </cfRule>
  </conditionalFormatting>
  <conditionalFormatting sqref="N5:N8 Z5:Z8">
    <cfRule type="cellIs" priority="3" dxfId="96" operator="lessThan" stopIfTrue="1">
      <formula>0</formula>
    </cfRule>
  </conditionalFormatting>
  <conditionalFormatting sqref="H6:H8">
    <cfRule type="cellIs" priority="2" dxfId="96" operator="lessThan" stopIfTrue="1">
      <formula>0</formula>
    </cfRule>
  </conditionalFormatting>
  <conditionalFormatting sqref="T6:T8">
    <cfRule type="cellIs" priority="1" dxfId="96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">
      <selection activeCell="N1" sqref="N1:O1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6" width="10.00390625" style="1" customWidth="1"/>
    <col min="7" max="7" width="11.00390625" style="1" customWidth="1"/>
    <col min="8" max="8" width="10.7109375" style="1" customWidth="1"/>
    <col min="9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1.851562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22" t="s">
        <v>26</v>
      </c>
      <c r="O1" s="522"/>
    </row>
    <row r="2" ht="5.25" customHeight="1"/>
    <row r="3" ht="4.5" customHeight="1" thickBot="1"/>
    <row r="4" spans="1:15" ht="13.5" customHeight="1" thickTop="1">
      <c r="A4" s="528" t="s">
        <v>25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30"/>
    </row>
    <row r="5" spans="1:15" ht="12.75" customHeight="1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3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9" t="s">
        <v>24</v>
      </c>
      <c r="D7" s="520"/>
      <c r="E7" s="521"/>
      <c r="F7" s="515" t="s">
        <v>23</v>
      </c>
      <c r="G7" s="516"/>
      <c r="H7" s="516"/>
      <c r="I7" s="516"/>
      <c r="J7" s="516"/>
      <c r="K7" s="516"/>
      <c r="L7" s="516"/>
      <c r="M7" s="516"/>
      <c r="N7" s="516"/>
      <c r="O7" s="523" t="s">
        <v>22</v>
      </c>
    </row>
    <row r="8" spans="1:15" ht="3.75" customHeight="1" thickBot="1">
      <c r="A8" s="78"/>
      <c r="B8" s="77"/>
      <c r="C8" s="76"/>
      <c r="D8" s="75"/>
      <c r="E8" s="74"/>
      <c r="F8" s="517"/>
      <c r="G8" s="518"/>
      <c r="H8" s="518"/>
      <c r="I8" s="518"/>
      <c r="J8" s="518"/>
      <c r="K8" s="518"/>
      <c r="L8" s="518"/>
      <c r="M8" s="518"/>
      <c r="N8" s="518"/>
      <c r="O8" s="524"/>
    </row>
    <row r="9" spans="1:15" ht="21.75" customHeight="1" thickBot="1" thickTop="1">
      <c r="A9" s="537" t="s">
        <v>21</v>
      </c>
      <c r="B9" s="538"/>
      <c r="C9" s="539" t="s">
        <v>20</v>
      </c>
      <c r="D9" s="541" t="s">
        <v>19</v>
      </c>
      <c r="E9" s="526" t="s">
        <v>15</v>
      </c>
      <c r="F9" s="519" t="s">
        <v>20</v>
      </c>
      <c r="G9" s="520"/>
      <c r="H9" s="520"/>
      <c r="I9" s="519" t="s">
        <v>19</v>
      </c>
      <c r="J9" s="520"/>
      <c r="K9" s="521"/>
      <c r="L9" s="87" t="s">
        <v>18</v>
      </c>
      <c r="M9" s="86"/>
      <c r="N9" s="86"/>
      <c r="O9" s="524"/>
    </row>
    <row r="10" spans="1:15" s="67" customFormat="1" ht="18.75" customHeight="1" thickBot="1">
      <c r="A10" s="73"/>
      <c r="B10" s="72"/>
      <c r="C10" s="540"/>
      <c r="D10" s="542"/>
      <c r="E10" s="527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48" t="s">
        <v>16</v>
      </c>
      <c r="N10" s="71" t="s">
        <v>15</v>
      </c>
      <c r="O10" s="525"/>
    </row>
    <row r="11" spans="1:15" s="65" customFormat="1" ht="18.75" customHeight="1" thickTop="1">
      <c r="A11" s="534">
        <v>2015</v>
      </c>
      <c r="B11" s="304" t="s">
        <v>5</v>
      </c>
      <c r="C11" s="271">
        <v>1811969</v>
      </c>
      <c r="D11" s="272">
        <v>74643</v>
      </c>
      <c r="E11" s="232">
        <f aca="true" t="shared" si="0" ref="E11:E24">D11+C11</f>
        <v>1886612</v>
      </c>
      <c r="F11" s="271">
        <v>500267</v>
      </c>
      <c r="G11" s="273">
        <v>493422</v>
      </c>
      <c r="H11" s="274">
        <f aca="true" t="shared" si="1" ref="H11:H22">G11+F11</f>
        <v>993689</v>
      </c>
      <c r="I11" s="275">
        <v>5930</v>
      </c>
      <c r="J11" s="276">
        <v>6240</v>
      </c>
      <c r="K11" s="277">
        <f aca="true" t="shared" si="2" ref="K11:K22">J11+I11</f>
        <v>12170</v>
      </c>
      <c r="L11" s="278">
        <f aca="true" t="shared" si="3" ref="L11:L24">I11+F11</f>
        <v>506197</v>
      </c>
      <c r="M11" s="279">
        <f aca="true" t="shared" si="4" ref="M11:M24">J11+G11</f>
        <v>499662</v>
      </c>
      <c r="N11" s="259">
        <f aca="true" t="shared" si="5" ref="N11:N24">K11+H11</f>
        <v>1005859</v>
      </c>
      <c r="O11" s="66">
        <f aca="true" t="shared" si="6" ref="O11:O24">N11+E11</f>
        <v>2892471</v>
      </c>
    </row>
    <row r="12" spans="1:15" ht="18.75" customHeight="1">
      <c r="A12" s="535"/>
      <c r="B12" s="304" t="s">
        <v>4</v>
      </c>
      <c r="C12" s="52">
        <v>1541753</v>
      </c>
      <c r="D12" s="61">
        <v>65326</v>
      </c>
      <c r="E12" s="233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217">
        <f t="shared" si="3"/>
        <v>380588</v>
      </c>
      <c r="M12" s="249">
        <f t="shared" si="4"/>
        <v>363222</v>
      </c>
      <c r="N12" s="260">
        <f t="shared" si="5"/>
        <v>743810</v>
      </c>
      <c r="O12" s="55">
        <f t="shared" si="6"/>
        <v>2350889</v>
      </c>
    </row>
    <row r="13" spans="1:15" ht="18.75" customHeight="1">
      <c r="A13" s="535"/>
      <c r="B13" s="304" t="s">
        <v>3</v>
      </c>
      <c r="C13" s="52">
        <v>1720177</v>
      </c>
      <c r="D13" s="61">
        <v>65560</v>
      </c>
      <c r="E13" s="233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217">
        <v>3673</v>
      </c>
      <c r="J13" s="58">
        <v>3547</v>
      </c>
      <c r="K13" s="57">
        <f t="shared" si="2"/>
        <v>7220</v>
      </c>
      <c r="L13" s="217">
        <f t="shared" si="3"/>
        <v>443706</v>
      </c>
      <c r="M13" s="249">
        <f t="shared" si="4"/>
        <v>386896</v>
      </c>
      <c r="N13" s="260">
        <f t="shared" si="5"/>
        <v>830602</v>
      </c>
      <c r="O13" s="55">
        <f t="shared" si="6"/>
        <v>2616339</v>
      </c>
    </row>
    <row r="14" spans="1:15" ht="18.75" customHeight="1">
      <c r="A14" s="535"/>
      <c r="B14" s="304" t="s">
        <v>14</v>
      </c>
      <c r="C14" s="52">
        <v>1719454</v>
      </c>
      <c r="D14" s="61">
        <v>55539</v>
      </c>
      <c r="E14" s="233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217">
        <f t="shared" si="3"/>
        <v>394665</v>
      </c>
      <c r="M14" s="249">
        <f t="shared" si="4"/>
        <v>397883</v>
      </c>
      <c r="N14" s="260">
        <f t="shared" si="5"/>
        <v>792548</v>
      </c>
      <c r="O14" s="55">
        <f t="shared" si="6"/>
        <v>2567541</v>
      </c>
    </row>
    <row r="15" spans="1:15" s="65" customFormat="1" ht="18.75" customHeight="1">
      <c r="A15" s="535"/>
      <c r="B15" s="304" t="s">
        <v>13</v>
      </c>
      <c r="C15" s="52">
        <v>1820098</v>
      </c>
      <c r="D15" s="61">
        <v>57825</v>
      </c>
      <c r="E15" s="233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217">
        <f t="shared" si="3"/>
        <v>426983</v>
      </c>
      <c r="M15" s="249">
        <f t="shared" si="4"/>
        <v>419916</v>
      </c>
      <c r="N15" s="260">
        <f t="shared" si="5"/>
        <v>846899</v>
      </c>
      <c r="O15" s="55">
        <f t="shared" si="6"/>
        <v>2724822</v>
      </c>
    </row>
    <row r="16" spans="1:15" s="229" customFormat="1" ht="18.75" customHeight="1">
      <c r="A16" s="535"/>
      <c r="B16" s="305" t="s">
        <v>12</v>
      </c>
      <c r="C16" s="52">
        <v>1924167</v>
      </c>
      <c r="D16" s="61">
        <v>66198</v>
      </c>
      <c r="E16" s="233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217">
        <f t="shared" si="3"/>
        <v>494234</v>
      </c>
      <c r="M16" s="249">
        <f t="shared" si="4"/>
        <v>455160</v>
      </c>
      <c r="N16" s="260">
        <f t="shared" si="5"/>
        <v>949394</v>
      </c>
      <c r="O16" s="55">
        <f t="shared" si="6"/>
        <v>2939759</v>
      </c>
    </row>
    <row r="17" spans="1:15" s="242" customFormat="1" ht="18.75" customHeight="1">
      <c r="A17" s="535"/>
      <c r="B17" s="304" t="s">
        <v>11</v>
      </c>
      <c r="C17" s="52">
        <v>2040710</v>
      </c>
      <c r="D17" s="61">
        <v>66717</v>
      </c>
      <c r="E17" s="233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217">
        <f t="shared" si="3"/>
        <v>485625</v>
      </c>
      <c r="M17" s="249">
        <f t="shared" si="4"/>
        <v>553319</v>
      </c>
      <c r="N17" s="260">
        <f t="shared" si="5"/>
        <v>1038944</v>
      </c>
      <c r="O17" s="55">
        <f t="shared" si="6"/>
        <v>3146371</v>
      </c>
    </row>
    <row r="18" spans="1:15" s="247" customFormat="1" ht="18.75" customHeight="1">
      <c r="A18" s="535"/>
      <c r="B18" s="304" t="s">
        <v>10</v>
      </c>
      <c r="C18" s="52">
        <v>1962397</v>
      </c>
      <c r="D18" s="61">
        <v>69900</v>
      </c>
      <c r="E18" s="233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217">
        <f t="shared" si="3"/>
        <v>528244</v>
      </c>
      <c r="M18" s="249">
        <f t="shared" si="4"/>
        <v>498824</v>
      </c>
      <c r="N18" s="260">
        <f t="shared" si="5"/>
        <v>1027068</v>
      </c>
      <c r="O18" s="55">
        <f t="shared" si="6"/>
        <v>3059365</v>
      </c>
    </row>
    <row r="19" spans="1:15" ht="18.75" customHeight="1">
      <c r="A19" s="535"/>
      <c r="B19" s="304" t="s">
        <v>9</v>
      </c>
      <c r="C19" s="52">
        <v>1842744</v>
      </c>
      <c r="D19" s="61">
        <v>61213</v>
      </c>
      <c r="E19" s="233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217">
        <f t="shared" si="3"/>
        <v>454753</v>
      </c>
      <c r="M19" s="249">
        <f t="shared" si="4"/>
        <v>422092</v>
      </c>
      <c r="N19" s="260">
        <f t="shared" si="5"/>
        <v>876845</v>
      </c>
      <c r="O19" s="55">
        <f t="shared" si="6"/>
        <v>2780802</v>
      </c>
    </row>
    <row r="20" spans="1:15" s="256" customFormat="1" ht="18.75" customHeight="1">
      <c r="A20" s="535"/>
      <c r="B20" s="304" t="s">
        <v>8</v>
      </c>
      <c r="C20" s="52">
        <v>1950282</v>
      </c>
      <c r="D20" s="61">
        <v>68838</v>
      </c>
      <c r="E20" s="233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217">
        <f t="shared" si="3"/>
        <v>451531</v>
      </c>
      <c r="M20" s="249">
        <f t="shared" si="4"/>
        <v>467490</v>
      </c>
      <c r="N20" s="260">
        <f t="shared" si="5"/>
        <v>919021</v>
      </c>
      <c r="O20" s="55">
        <f t="shared" si="6"/>
        <v>2938141</v>
      </c>
    </row>
    <row r="21" spans="1:15" s="54" customFormat="1" ht="18.75" customHeight="1">
      <c r="A21" s="535"/>
      <c r="B21" s="304" t="s">
        <v>7</v>
      </c>
      <c r="C21" s="52">
        <v>1938202</v>
      </c>
      <c r="D21" s="61">
        <v>74254</v>
      </c>
      <c r="E21" s="233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217">
        <f t="shared" si="3"/>
        <v>451017</v>
      </c>
      <c r="M21" s="249">
        <f t="shared" si="4"/>
        <v>464684</v>
      </c>
      <c r="N21" s="260">
        <f t="shared" si="5"/>
        <v>915701</v>
      </c>
      <c r="O21" s="55">
        <f t="shared" si="6"/>
        <v>2928157</v>
      </c>
    </row>
    <row r="22" spans="1:15" ht="18.75" customHeight="1" thickBot="1">
      <c r="A22" s="536"/>
      <c r="B22" s="304" t="s">
        <v>6</v>
      </c>
      <c r="C22" s="52">
        <v>2027025</v>
      </c>
      <c r="D22" s="61">
        <v>91349</v>
      </c>
      <c r="E22" s="233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217">
        <f t="shared" si="3"/>
        <v>494889</v>
      </c>
      <c r="M22" s="249">
        <f t="shared" si="4"/>
        <v>573411</v>
      </c>
      <c r="N22" s="260">
        <f t="shared" si="5"/>
        <v>1068300</v>
      </c>
      <c r="O22" s="55">
        <f t="shared" si="6"/>
        <v>3186674</v>
      </c>
    </row>
    <row r="23" spans="1:15" ht="3.75" customHeight="1">
      <c r="A23" s="64"/>
      <c r="B23" s="306"/>
      <c r="C23" s="63"/>
      <c r="D23" s="62"/>
      <c r="E23" s="234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50">
        <f t="shared" si="4"/>
        <v>0</v>
      </c>
      <c r="N23" s="261">
        <f t="shared" si="5"/>
        <v>0</v>
      </c>
      <c r="O23" s="36">
        <f t="shared" si="6"/>
        <v>0</v>
      </c>
    </row>
    <row r="24" spans="1:15" ht="19.5" customHeight="1">
      <c r="A24" s="534">
        <v>2016</v>
      </c>
      <c r="B24" s="307" t="s">
        <v>5</v>
      </c>
      <c r="C24" s="52">
        <v>1941690</v>
      </c>
      <c r="D24" s="61">
        <v>78299</v>
      </c>
      <c r="E24" s="233">
        <f t="shared" si="0"/>
        <v>2019989</v>
      </c>
      <c r="F24" s="60">
        <v>540371</v>
      </c>
      <c r="G24" s="50">
        <v>513548</v>
      </c>
      <c r="H24" s="56">
        <f aca="true" t="shared" si="7" ref="H24:H29">G24+F24</f>
        <v>1053919</v>
      </c>
      <c r="I24" s="59">
        <v>7538</v>
      </c>
      <c r="J24" s="58">
        <v>5677</v>
      </c>
      <c r="K24" s="57">
        <f aca="true" t="shared" si="8" ref="K24:K29">J24+I24</f>
        <v>13215</v>
      </c>
      <c r="L24" s="217">
        <f t="shared" si="3"/>
        <v>547909</v>
      </c>
      <c r="M24" s="249">
        <f t="shared" si="4"/>
        <v>519225</v>
      </c>
      <c r="N24" s="260">
        <f t="shared" si="5"/>
        <v>1067134</v>
      </c>
      <c r="O24" s="55">
        <f t="shared" si="6"/>
        <v>3087123</v>
      </c>
    </row>
    <row r="25" spans="1:15" ht="19.5" customHeight="1">
      <c r="A25" s="534"/>
      <c r="B25" s="307" t="s">
        <v>4</v>
      </c>
      <c r="C25" s="52">
        <v>1737328</v>
      </c>
      <c r="D25" s="61">
        <v>63180</v>
      </c>
      <c r="E25" s="233">
        <f aca="true" t="shared" si="9" ref="E25:E30">D25+C25</f>
        <v>1800508</v>
      </c>
      <c r="F25" s="60">
        <v>434132</v>
      </c>
      <c r="G25" s="50">
        <v>399361</v>
      </c>
      <c r="H25" s="56">
        <f t="shared" si="7"/>
        <v>833493</v>
      </c>
      <c r="I25" s="59">
        <v>2462</v>
      </c>
      <c r="J25" s="58">
        <v>1323</v>
      </c>
      <c r="K25" s="57">
        <f t="shared" si="8"/>
        <v>3785</v>
      </c>
      <c r="L25" s="217">
        <f aca="true" t="shared" si="10" ref="L25:N28">I25+F25</f>
        <v>436594</v>
      </c>
      <c r="M25" s="249">
        <f t="shared" si="10"/>
        <v>400684</v>
      </c>
      <c r="N25" s="260">
        <f t="shared" si="10"/>
        <v>837278</v>
      </c>
      <c r="O25" s="55">
        <f aca="true" t="shared" si="11" ref="O25:O30">N25+E25</f>
        <v>2637786</v>
      </c>
    </row>
    <row r="26" spans="1:15" ht="19.5" customHeight="1">
      <c r="A26" s="534"/>
      <c r="B26" s="307" t="s">
        <v>3</v>
      </c>
      <c r="C26" s="52">
        <v>1867326</v>
      </c>
      <c r="D26" s="61">
        <v>64780</v>
      </c>
      <c r="E26" s="233">
        <f t="shared" si="9"/>
        <v>1932106</v>
      </c>
      <c r="F26" s="60">
        <v>489132</v>
      </c>
      <c r="G26" s="50">
        <v>452820</v>
      </c>
      <c r="H26" s="56">
        <f t="shared" si="7"/>
        <v>941952</v>
      </c>
      <c r="I26" s="59">
        <v>3732</v>
      </c>
      <c r="J26" s="58">
        <v>2099</v>
      </c>
      <c r="K26" s="57">
        <f t="shared" si="8"/>
        <v>5831</v>
      </c>
      <c r="L26" s="217">
        <f t="shared" si="10"/>
        <v>492864</v>
      </c>
      <c r="M26" s="249">
        <f t="shared" si="10"/>
        <v>454919</v>
      </c>
      <c r="N26" s="260">
        <f t="shared" si="10"/>
        <v>947783</v>
      </c>
      <c r="O26" s="55">
        <f t="shared" si="11"/>
        <v>2879889</v>
      </c>
    </row>
    <row r="27" spans="1:15" ht="19.5" customHeight="1">
      <c r="A27" s="534"/>
      <c r="B27" s="307" t="s">
        <v>14</v>
      </c>
      <c r="C27" s="52">
        <v>1733551</v>
      </c>
      <c r="D27" s="61">
        <v>46174</v>
      </c>
      <c r="E27" s="233">
        <f t="shared" si="9"/>
        <v>1779725</v>
      </c>
      <c r="F27" s="60">
        <v>429288</v>
      </c>
      <c r="G27" s="50">
        <v>404527</v>
      </c>
      <c r="H27" s="56">
        <f t="shared" si="7"/>
        <v>833815</v>
      </c>
      <c r="I27" s="59">
        <v>215</v>
      </c>
      <c r="J27" s="58">
        <v>499</v>
      </c>
      <c r="K27" s="57">
        <f t="shared" si="8"/>
        <v>714</v>
      </c>
      <c r="L27" s="217">
        <f t="shared" si="10"/>
        <v>429503</v>
      </c>
      <c r="M27" s="249">
        <f t="shared" si="10"/>
        <v>405026</v>
      </c>
      <c r="N27" s="260">
        <f t="shared" si="10"/>
        <v>834529</v>
      </c>
      <c r="O27" s="55">
        <f t="shared" si="11"/>
        <v>2614254</v>
      </c>
    </row>
    <row r="28" spans="1:15" ht="19.5" customHeight="1">
      <c r="A28" s="534"/>
      <c r="B28" s="307" t="s">
        <v>13</v>
      </c>
      <c r="C28" s="52">
        <v>1881110</v>
      </c>
      <c r="D28" s="61">
        <v>57515</v>
      </c>
      <c r="E28" s="233">
        <f t="shared" si="9"/>
        <v>1938625</v>
      </c>
      <c r="F28" s="60">
        <v>465961</v>
      </c>
      <c r="G28" s="50">
        <v>433249</v>
      </c>
      <c r="H28" s="56">
        <f t="shared" si="7"/>
        <v>899210</v>
      </c>
      <c r="I28" s="59">
        <v>419</v>
      </c>
      <c r="J28" s="58">
        <v>267</v>
      </c>
      <c r="K28" s="57">
        <f t="shared" si="8"/>
        <v>686</v>
      </c>
      <c r="L28" s="217">
        <f t="shared" si="10"/>
        <v>466380</v>
      </c>
      <c r="M28" s="249">
        <f t="shared" si="10"/>
        <v>433516</v>
      </c>
      <c r="N28" s="260">
        <f t="shared" si="10"/>
        <v>899896</v>
      </c>
      <c r="O28" s="55">
        <f t="shared" si="11"/>
        <v>2838521</v>
      </c>
    </row>
    <row r="29" spans="1:15" ht="19.5" customHeight="1">
      <c r="A29" s="534"/>
      <c r="B29" s="307" t="s">
        <v>12</v>
      </c>
      <c r="C29" s="52">
        <v>1978742</v>
      </c>
      <c r="D29" s="61">
        <v>67416</v>
      </c>
      <c r="E29" s="233">
        <f t="shared" si="9"/>
        <v>2046158</v>
      </c>
      <c r="F29" s="60">
        <v>521882</v>
      </c>
      <c r="G29" s="50">
        <v>488339</v>
      </c>
      <c r="H29" s="56">
        <f t="shared" si="7"/>
        <v>1010221</v>
      </c>
      <c r="I29" s="59">
        <v>820</v>
      </c>
      <c r="J29" s="58">
        <v>647</v>
      </c>
      <c r="K29" s="57">
        <f t="shared" si="8"/>
        <v>1467</v>
      </c>
      <c r="L29" s="217">
        <f aca="true" t="shared" si="12" ref="L29:N30">I29+F29</f>
        <v>522702</v>
      </c>
      <c r="M29" s="249">
        <f t="shared" si="12"/>
        <v>488986</v>
      </c>
      <c r="N29" s="260">
        <f t="shared" si="12"/>
        <v>1011688</v>
      </c>
      <c r="O29" s="55">
        <f t="shared" si="11"/>
        <v>3057846</v>
      </c>
    </row>
    <row r="30" spans="1:15" ht="19.5" customHeight="1">
      <c r="A30" s="534"/>
      <c r="B30" s="307" t="s">
        <v>11</v>
      </c>
      <c r="C30" s="52">
        <v>2040378</v>
      </c>
      <c r="D30" s="61">
        <v>68740</v>
      </c>
      <c r="E30" s="233">
        <f t="shared" si="9"/>
        <v>2109118</v>
      </c>
      <c r="F30" s="60">
        <v>522398</v>
      </c>
      <c r="G30" s="50">
        <v>585869</v>
      </c>
      <c r="H30" s="56">
        <f>G30+F30</f>
        <v>1108267</v>
      </c>
      <c r="I30" s="59">
        <v>1351</v>
      </c>
      <c r="J30" s="58">
        <v>1299</v>
      </c>
      <c r="K30" s="57">
        <f>J30+I30</f>
        <v>2650</v>
      </c>
      <c r="L30" s="217">
        <f t="shared" si="12"/>
        <v>523749</v>
      </c>
      <c r="M30" s="249">
        <f t="shared" si="12"/>
        <v>587168</v>
      </c>
      <c r="N30" s="260">
        <f t="shared" si="12"/>
        <v>1110917</v>
      </c>
      <c r="O30" s="55">
        <f t="shared" si="11"/>
        <v>3220035</v>
      </c>
    </row>
    <row r="31" spans="1:15" ht="19.5" customHeight="1">
      <c r="A31" s="534"/>
      <c r="B31" s="307" t="s">
        <v>10</v>
      </c>
      <c r="C31" s="52">
        <v>2004188</v>
      </c>
      <c r="D31" s="61">
        <v>62894</v>
      </c>
      <c r="E31" s="233">
        <f>D31+C31</f>
        <v>2067082</v>
      </c>
      <c r="F31" s="60">
        <v>551517</v>
      </c>
      <c r="G31" s="50">
        <v>516722</v>
      </c>
      <c r="H31" s="56">
        <f>G31+F31</f>
        <v>1068239</v>
      </c>
      <c r="I31" s="59">
        <v>585</v>
      </c>
      <c r="J31" s="58">
        <v>437</v>
      </c>
      <c r="K31" s="57">
        <f>J31+I31</f>
        <v>1022</v>
      </c>
      <c r="L31" s="217">
        <f aca="true" t="shared" si="13" ref="L31:N32">I31+F31</f>
        <v>552102</v>
      </c>
      <c r="M31" s="249">
        <f t="shared" si="13"/>
        <v>517159</v>
      </c>
      <c r="N31" s="260">
        <f t="shared" si="13"/>
        <v>1069261</v>
      </c>
      <c r="O31" s="55">
        <f>N31+E31</f>
        <v>3136343</v>
      </c>
    </row>
    <row r="32" spans="1:15" ht="19.5" customHeight="1">
      <c r="A32" s="534"/>
      <c r="B32" s="307" t="s">
        <v>9</v>
      </c>
      <c r="C32" s="52">
        <v>1927417</v>
      </c>
      <c r="D32" s="61">
        <v>62716</v>
      </c>
      <c r="E32" s="233">
        <f>D32+C32</f>
        <v>1990133</v>
      </c>
      <c r="F32" s="60">
        <v>487389</v>
      </c>
      <c r="G32" s="50">
        <v>453667</v>
      </c>
      <c r="H32" s="56">
        <f>G32+F32</f>
        <v>941056</v>
      </c>
      <c r="I32" s="59">
        <v>442</v>
      </c>
      <c r="J32" s="58">
        <v>353</v>
      </c>
      <c r="K32" s="57">
        <f>J32+I32</f>
        <v>795</v>
      </c>
      <c r="L32" s="217">
        <f t="shared" si="13"/>
        <v>487831</v>
      </c>
      <c r="M32" s="249">
        <f t="shared" si="13"/>
        <v>454020</v>
      </c>
      <c r="N32" s="260">
        <f t="shared" si="13"/>
        <v>941851</v>
      </c>
      <c r="O32" s="55">
        <f>N32+E32</f>
        <v>2931984</v>
      </c>
    </row>
    <row r="33" spans="1:15" ht="19.5" customHeight="1">
      <c r="A33" s="506"/>
      <c r="B33" s="307" t="s">
        <v>8</v>
      </c>
      <c r="C33" s="52">
        <v>2040000</v>
      </c>
      <c r="D33" s="61">
        <v>69125</v>
      </c>
      <c r="E33" s="233">
        <f>D33+C33</f>
        <v>2109125</v>
      </c>
      <c r="F33" s="60">
        <v>495497</v>
      </c>
      <c r="G33" s="50">
        <v>503349</v>
      </c>
      <c r="H33" s="56">
        <f>G33+F33</f>
        <v>998846</v>
      </c>
      <c r="I33" s="59">
        <v>1690</v>
      </c>
      <c r="J33" s="58">
        <v>1889</v>
      </c>
      <c r="K33" s="57">
        <f>J33+I33</f>
        <v>3579</v>
      </c>
      <c r="L33" s="217">
        <f>I33+F33</f>
        <v>497187</v>
      </c>
      <c r="M33" s="249">
        <f>J33+G33</f>
        <v>505238</v>
      </c>
      <c r="N33" s="260">
        <f>K33+H33</f>
        <v>1002425</v>
      </c>
      <c r="O33" s="55">
        <f>N33+E33</f>
        <v>3111550</v>
      </c>
    </row>
    <row r="34" spans="1:15" ht="19.5" customHeight="1" thickBot="1">
      <c r="A34" s="505"/>
      <c r="B34" s="307" t="s">
        <v>7</v>
      </c>
      <c r="C34" s="52">
        <v>1967925</v>
      </c>
      <c r="D34" s="61">
        <v>71460</v>
      </c>
      <c r="E34" s="233">
        <f>D34+C34</f>
        <v>2039385</v>
      </c>
      <c r="F34" s="60">
        <v>477852</v>
      </c>
      <c r="G34" s="50">
        <v>483765</v>
      </c>
      <c r="H34" s="56">
        <f>G34+F34</f>
        <v>961617</v>
      </c>
      <c r="I34" s="59">
        <v>1452</v>
      </c>
      <c r="J34" s="58">
        <v>1198</v>
      </c>
      <c r="K34" s="57">
        <f>J34+I34</f>
        <v>2650</v>
      </c>
      <c r="L34" s="217">
        <f>I34+F34</f>
        <v>479304</v>
      </c>
      <c r="M34" s="249">
        <f>J34+G34</f>
        <v>484963</v>
      </c>
      <c r="N34" s="260">
        <f>K34+H34</f>
        <v>964267</v>
      </c>
      <c r="O34" s="55">
        <f>N34+E34</f>
        <v>3003652</v>
      </c>
    </row>
    <row r="35" spans="1:15" ht="18" customHeight="1">
      <c r="A35" s="53" t="s">
        <v>2</v>
      </c>
      <c r="B35" s="41"/>
      <c r="C35" s="40"/>
      <c r="D35" s="39"/>
      <c r="E35" s="235"/>
      <c r="F35" s="40"/>
      <c r="G35" s="39"/>
      <c r="H35" s="38"/>
      <c r="I35" s="40"/>
      <c r="J35" s="39"/>
      <c r="K35" s="38"/>
      <c r="L35" s="85"/>
      <c r="M35" s="250"/>
      <c r="N35" s="261"/>
      <c r="O35" s="36"/>
    </row>
    <row r="36" spans="1:15" ht="18" customHeight="1">
      <c r="A36" s="35" t="s">
        <v>148</v>
      </c>
      <c r="B36" s="48"/>
      <c r="C36" s="52">
        <f>SUM(C11:C21)</f>
        <v>20271953</v>
      </c>
      <c r="D36" s="50">
        <f aca="true" t="shared" si="14" ref="D36:O36">SUM(D11:D21)</f>
        <v>726013</v>
      </c>
      <c r="E36" s="236">
        <f t="shared" si="14"/>
        <v>20997966</v>
      </c>
      <c r="F36" s="52">
        <f t="shared" si="14"/>
        <v>4970886</v>
      </c>
      <c r="G36" s="50">
        <f t="shared" si="14"/>
        <v>4876648</v>
      </c>
      <c r="H36" s="51">
        <f t="shared" si="14"/>
        <v>9847534</v>
      </c>
      <c r="I36" s="52">
        <f t="shared" si="14"/>
        <v>46657</v>
      </c>
      <c r="J36" s="50">
        <f t="shared" si="14"/>
        <v>52500</v>
      </c>
      <c r="K36" s="51">
        <f t="shared" si="14"/>
        <v>99157</v>
      </c>
      <c r="L36" s="52">
        <f t="shared" si="14"/>
        <v>5017543</v>
      </c>
      <c r="M36" s="251">
        <f t="shared" si="14"/>
        <v>4929148</v>
      </c>
      <c r="N36" s="262">
        <f t="shared" si="14"/>
        <v>9946691</v>
      </c>
      <c r="O36" s="49">
        <f t="shared" si="14"/>
        <v>30944657</v>
      </c>
    </row>
    <row r="37" spans="1:15" ht="18" customHeight="1" thickBot="1">
      <c r="A37" s="35" t="s">
        <v>149</v>
      </c>
      <c r="B37" s="48"/>
      <c r="C37" s="47">
        <f>SUM(C24:C34)</f>
        <v>21119655</v>
      </c>
      <c r="D37" s="44">
        <f aca="true" t="shared" si="15" ref="D37:O37">SUM(D24:D34)</f>
        <v>712299</v>
      </c>
      <c r="E37" s="237">
        <f t="shared" si="15"/>
        <v>21831954</v>
      </c>
      <c r="F37" s="46">
        <f t="shared" si="15"/>
        <v>5415419</v>
      </c>
      <c r="G37" s="44">
        <f t="shared" si="15"/>
        <v>5235216</v>
      </c>
      <c r="H37" s="45">
        <f t="shared" si="15"/>
        <v>10650635</v>
      </c>
      <c r="I37" s="46">
        <f t="shared" si="15"/>
        <v>20706</v>
      </c>
      <c r="J37" s="44">
        <f t="shared" si="15"/>
        <v>15688</v>
      </c>
      <c r="K37" s="45">
        <f t="shared" si="15"/>
        <v>36394</v>
      </c>
      <c r="L37" s="46">
        <f t="shared" si="15"/>
        <v>5436125</v>
      </c>
      <c r="M37" s="252">
        <f t="shared" si="15"/>
        <v>5250904</v>
      </c>
      <c r="N37" s="263">
        <f t="shared" si="15"/>
        <v>10687029</v>
      </c>
      <c r="O37" s="43">
        <f t="shared" si="15"/>
        <v>32518983</v>
      </c>
    </row>
    <row r="38" spans="1:15" ht="17.25" customHeight="1">
      <c r="A38" s="42" t="s">
        <v>1</v>
      </c>
      <c r="B38" s="41"/>
      <c r="C38" s="40"/>
      <c r="D38" s="39"/>
      <c r="E38" s="238"/>
      <c r="F38" s="40"/>
      <c r="G38" s="39"/>
      <c r="H38" s="37"/>
      <c r="I38" s="40"/>
      <c r="J38" s="39"/>
      <c r="K38" s="38"/>
      <c r="L38" s="85"/>
      <c r="M38" s="250"/>
      <c r="N38" s="264"/>
      <c r="O38" s="36"/>
    </row>
    <row r="39" spans="1:15" ht="17.25" customHeight="1">
      <c r="A39" s="35" t="s">
        <v>150</v>
      </c>
      <c r="B39" s="34"/>
      <c r="C39" s="280">
        <f>(C34/C21-1)*100</f>
        <v>1.5335346883348588</v>
      </c>
      <c r="D39" s="281">
        <f aca="true" t="shared" si="16" ref="D39:O39">(D34/D21-1)*100</f>
        <v>-3.762760255339781</v>
      </c>
      <c r="E39" s="282">
        <f t="shared" si="16"/>
        <v>1.3381162122302337</v>
      </c>
      <c r="F39" s="280">
        <f t="shared" si="16"/>
        <v>6.675298582431077</v>
      </c>
      <c r="G39" s="283">
        <f t="shared" si="16"/>
        <v>5.17499271678965</v>
      </c>
      <c r="H39" s="284">
        <f t="shared" si="16"/>
        <v>5.915220858409187</v>
      </c>
      <c r="I39" s="285">
        <f t="shared" si="16"/>
        <v>-52.657319856537335</v>
      </c>
      <c r="J39" s="281">
        <f t="shared" si="16"/>
        <v>-74.6293943244388</v>
      </c>
      <c r="K39" s="286">
        <f t="shared" si="16"/>
        <v>-65.97766080369752</v>
      </c>
      <c r="L39" s="285">
        <f t="shared" si="16"/>
        <v>6.271825673976816</v>
      </c>
      <c r="M39" s="287">
        <f t="shared" si="16"/>
        <v>4.364040939649305</v>
      </c>
      <c r="N39" s="288">
        <f t="shared" si="16"/>
        <v>5.303696293877591</v>
      </c>
      <c r="O39" s="289">
        <f t="shared" si="16"/>
        <v>2.578242901593053</v>
      </c>
    </row>
    <row r="40" spans="1:15" ht="7.5" customHeight="1" thickBot="1">
      <c r="A40" s="33"/>
      <c r="B40" s="32"/>
      <c r="C40" s="31"/>
      <c r="D40" s="30"/>
      <c r="E40" s="239"/>
      <c r="F40" s="29"/>
      <c r="G40" s="27"/>
      <c r="H40" s="26"/>
      <c r="I40" s="29"/>
      <c r="J40" s="27"/>
      <c r="K40" s="28"/>
      <c r="L40" s="29"/>
      <c r="M40" s="253"/>
      <c r="N40" s="265"/>
      <c r="O40" s="25"/>
    </row>
    <row r="41" spans="1:15" ht="17.25" customHeight="1">
      <c r="A41" s="24" t="s">
        <v>0</v>
      </c>
      <c r="B41" s="23"/>
      <c r="C41" s="22"/>
      <c r="D41" s="21"/>
      <c r="E41" s="240"/>
      <c r="F41" s="20"/>
      <c r="G41" s="18"/>
      <c r="H41" s="17"/>
      <c r="I41" s="20"/>
      <c r="J41" s="18"/>
      <c r="K41" s="19"/>
      <c r="L41" s="20"/>
      <c r="M41" s="254"/>
      <c r="N41" s="266"/>
      <c r="O41" s="16"/>
    </row>
    <row r="42" spans="1:15" ht="17.25" customHeight="1" thickBot="1">
      <c r="A42" s="268" t="s">
        <v>151</v>
      </c>
      <c r="B42" s="15"/>
      <c r="C42" s="14">
        <f aca="true" t="shared" si="17" ref="C42:O42">(C37/C36-1)*100</f>
        <v>4.181649395102682</v>
      </c>
      <c r="D42" s="10">
        <f t="shared" si="17"/>
        <v>-1.8889468921355457</v>
      </c>
      <c r="E42" s="241">
        <f t="shared" si="17"/>
        <v>3.9717561215214747</v>
      </c>
      <c r="F42" s="14">
        <f t="shared" si="17"/>
        <v>8.942731738366149</v>
      </c>
      <c r="G42" s="13">
        <f t="shared" si="17"/>
        <v>7.352755417245627</v>
      </c>
      <c r="H42" s="9">
        <f t="shared" si="17"/>
        <v>8.155351380355725</v>
      </c>
      <c r="I42" s="12">
        <f t="shared" si="17"/>
        <v>-55.620807167198926</v>
      </c>
      <c r="J42" s="10">
        <f t="shared" si="17"/>
        <v>-70.11809523809525</v>
      </c>
      <c r="K42" s="11">
        <f t="shared" si="17"/>
        <v>-63.29659025585688</v>
      </c>
      <c r="L42" s="12">
        <f t="shared" si="17"/>
        <v>8.342369960755702</v>
      </c>
      <c r="M42" s="255">
        <f t="shared" si="17"/>
        <v>6.527618971879123</v>
      </c>
      <c r="N42" s="267">
        <f t="shared" si="17"/>
        <v>7.44305819895279</v>
      </c>
      <c r="O42" s="8">
        <f t="shared" si="17"/>
        <v>5.087553563770308</v>
      </c>
    </row>
    <row r="43" spans="1:14" s="5" customFormat="1" ht="11.25" customHeight="1" thickTop="1">
      <c r="A43" s="84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84" t="s">
        <v>145</v>
      </c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2.75">
      <c r="C65525" s="2" t="e">
        <f>((C65521/C65508)-1)*100</f>
        <v>#DIV/0!</v>
      </c>
    </row>
  </sheetData>
  <sheetProtection/>
  <mergeCells count="13">
    <mergeCell ref="A11:A22"/>
    <mergeCell ref="A9:B9"/>
    <mergeCell ref="F9:H9"/>
    <mergeCell ref="C9:C10"/>
    <mergeCell ref="D9:D10"/>
    <mergeCell ref="A24:A32"/>
    <mergeCell ref="F7:N8"/>
    <mergeCell ref="I9:K9"/>
    <mergeCell ref="N1:O1"/>
    <mergeCell ref="C7:E7"/>
    <mergeCell ref="O7:O10"/>
    <mergeCell ref="E9:E10"/>
    <mergeCell ref="A4:O5"/>
  </mergeCells>
  <conditionalFormatting sqref="P39:IV39 P42:IV42">
    <cfRule type="cellIs" priority="4" dxfId="96" operator="lessThan" stopIfTrue="1">
      <formula>0</formula>
    </cfRule>
  </conditionalFormatting>
  <conditionalFormatting sqref="A39:B39 A42:B42">
    <cfRule type="cellIs" priority="1" dxfId="96" operator="lessThan" stopIfTrue="1">
      <formula>0</formula>
    </cfRule>
  </conditionalFormatting>
  <conditionalFormatting sqref="C38:O42">
    <cfRule type="cellIs" priority="2" dxfId="97" operator="lessThan" stopIfTrue="1">
      <formula>0</formula>
    </cfRule>
    <cfRule type="cellIs" priority="3" dxfId="98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  <ignoredErrors>
    <ignoredError sqref="C36:O38" formulaRange="1"/>
    <ignoredError sqref="C39:O42" evalError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9">
      <selection activeCell="I11" sqref="I11:J34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0.57421875" style="1" customWidth="1"/>
    <col min="4" max="4" width="10.2812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22" t="s">
        <v>26</v>
      </c>
      <c r="O1" s="522"/>
    </row>
    <row r="2" ht="5.25" customHeight="1"/>
    <row r="3" ht="4.5" customHeight="1" thickBot="1"/>
    <row r="4" spans="1:15" ht="13.5" customHeight="1" thickTop="1">
      <c r="A4" s="528" t="s">
        <v>30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30"/>
    </row>
    <row r="5" spans="1:15" ht="12.75" customHeight="1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3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9" t="s">
        <v>24</v>
      </c>
      <c r="D7" s="520"/>
      <c r="E7" s="521"/>
      <c r="F7" s="515" t="s">
        <v>23</v>
      </c>
      <c r="G7" s="516"/>
      <c r="H7" s="516"/>
      <c r="I7" s="516"/>
      <c r="J7" s="516"/>
      <c r="K7" s="516"/>
      <c r="L7" s="516"/>
      <c r="M7" s="516"/>
      <c r="N7" s="543"/>
      <c r="O7" s="523" t="s">
        <v>22</v>
      </c>
    </row>
    <row r="8" spans="1:15" ht="3.75" customHeight="1" thickBot="1">
      <c r="A8" s="78"/>
      <c r="B8" s="77"/>
      <c r="C8" s="76"/>
      <c r="D8" s="75"/>
      <c r="E8" s="74"/>
      <c r="F8" s="517"/>
      <c r="G8" s="518"/>
      <c r="H8" s="518"/>
      <c r="I8" s="518"/>
      <c r="J8" s="518"/>
      <c r="K8" s="518"/>
      <c r="L8" s="518"/>
      <c r="M8" s="518"/>
      <c r="N8" s="544"/>
      <c r="O8" s="524"/>
    </row>
    <row r="9" spans="1:15" ht="21.75" customHeight="1" thickBot="1" thickTop="1">
      <c r="A9" s="537" t="s">
        <v>21</v>
      </c>
      <c r="B9" s="538"/>
      <c r="C9" s="539" t="s">
        <v>20</v>
      </c>
      <c r="D9" s="541" t="s">
        <v>19</v>
      </c>
      <c r="E9" s="526" t="s">
        <v>15</v>
      </c>
      <c r="F9" s="519" t="s">
        <v>20</v>
      </c>
      <c r="G9" s="520"/>
      <c r="H9" s="520"/>
      <c r="I9" s="519" t="s">
        <v>19</v>
      </c>
      <c r="J9" s="520"/>
      <c r="K9" s="521"/>
      <c r="L9" s="87" t="s">
        <v>18</v>
      </c>
      <c r="M9" s="86"/>
      <c r="N9" s="86"/>
      <c r="O9" s="524"/>
    </row>
    <row r="10" spans="1:15" s="67" customFormat="1" ht="18.75" customHeight="1" thickBot="1">
      <c r="A10" s="73"/>
      <c r="B10" s="72"/>
      <c r="C10" s="540"/>
      <c r="D10" s="542"/>
      <c r="E10" s="527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48" t="s">
        <v>28</v>
      </c>
      <c r="N10" s="293" t="s">
        <v>15</v>
      </c>
      <c r="O10" s="525"/>
    </row>
    <row r="11" spans="1:15" s="65" customFormat="1" ht="18.75" customHeight="1" thickTop="1">
      <c r="A11" s="534">
        <v>2015</v>
      </c>
      <c r="B11" s="304" t="s">
        <v>5</v>
      </c>
      <c r="C11" s="271">
        <v>11422.357000000005</v>
      </c>
      <c r="D11" s="272">
        <v>893.5599999999994</v>
      </c>
      <c r="E11" s="232">
        <f aca="true" t="shared" si="0" ref="E11:E24">D11+C11</f>
        <v>12315.917000000005</v>
      </c>
      <c r="F11" s="271">
        <v>27552.825000000004</v>
      </c>
      <c r="G11" s="273">
        <v>14248.001999999999</v>
      </c>
      <c r="H11" s="274">
        <f aca="true" t="shared" si="1" ref="H11:H22">G11+F11</f>
        <v>41800.827000000005</v>
      </c>
      <c r="I11" s="275">
        <v>3310.6169999999997</v>
      </c>
      <c r="J11" s="276">
        <v>1058.1740000000002</v>
      </c>
      <c r="K11" s="277">
        <f aca="true" t="shared" si="2" ref="K11:K22">J11+I11</f>
        <v>4368.791</v>
      </c>
      <c r="L11" s="278">
        <f aca="true" t="shared" si="3" ref="L11:N24">I11+F11</f>
        <v>30863.442000000003</v>
      </c>
      <c r="M11" s="279">
        <f t="shared" si="3"/>
        <v>15306.176</v>
      </c>
      <c r="N11" s="259">
        <f t="shared" si="3"/>
        <v>46169.618</v>
      </c>
      <c r="O11" s="66">
        <f aca="true" t="shared" si="4" ref="O11:O24">N11+E11</f>
        <v>58485.535</v>
      </c>
    </row>
    <row r="12" spans="1:15" ht="18.75" customHeight="1">
      <c r="A12" s="535"/>
      <c r="B12" s="304" t="s">
        <v>4</v>
      </c>
      <c r="C12" s="52">
        <v>11591.259999999997</v>
      </c>
      <c r="D12" s="61">
        <v>968.0126000000004</v>
      </c>
      <c r="E12" s="233">
        <f t="shared" si="0"/>
        <v>12559.272599999997</v>
      </c>
      <c r="F12" s="52">
        <v>27124.27799999999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217">
        <f t="shared" si="3"/>
        <v>32261.36599999999</v>
      </c>
      <c r="M12" s="249">
        <f t="shared" si="3"/>
        <v>15513.969000000006</v>
      </c>
      <c r="N12" s="260">
        <f t="shared" si="3"/>
        <v>47775.335</v>
      </c>
      <c r="O12" s="55">
        <f t="shared" si="4"/>
        <v>60334.607599999996</v>
      </c>
    </row>
    <row r="13" spans="1:15" ht="18.75" customHeight="1">
      <c r="A13" s="535"/>
      <c r="B13" s="304" t="s">
        <v>3</v>
      </c>
      <c r="C13" s="52">
        <v>13973.525</v>
      </c>
      <c r="D13" s="61">
        <v>1109.356999999999</v>
      </c>
      <c r="E13" s="233">
        <f t="shared" si="0"/>
        <v>15082.881999999998</v>
      </c>
      <c r="F13" s="52">
        <v>28377.52800000001</v>
      </c>
      <c r="G13" s="50">
        <v>16314.130000000005</v>
      </c>
      <c r="H13" s="56">
        <f t="shared" si="1"/>
        <v>44691.65800000001</v>
      </c>
      <c r="I13" s="217">
        <v>3826.87</v>
      </c>
      <c r="J13" s="58">
        <v>2381.3109999999997</v>
      </c>
      <c r="K13" s="57">
        <f t="shared" si="2"/>
        <v>6208.181</v>
      </c>
      <c r="L13" s="217">
        <f t="shared" si="3"/>
        <v>32204.39800000001</v>
      </c>
      <c r="M13" s="249">
        <f t="shared" si="3"/>
        <v>18695.441000000006</v>
      </c>
      <c r="N13" s="260">
        <f t="shared" si="3"/>
        <v>50899.83900000001</v>
      </c>
      <c r="O13" s="55">
        <f t="shared" si="4"/>
        <v>65982.721</v>
      </c>
    </row>
    <row r="14" spans="1:15" ht="18.75" customHeight="1">
      <c r="A14" s="535"/>
      <c r="B14" s="304" t="s">
        <v>14</v>
      </c>
      <c r="C14" s="52">
        <v>12208.576999999994</v>
      </c>
      <c r="D14" s="61">
        <v>964.9569999999997</v>
      </c>
      <c r="E14" s="233">
        <f t="shared" si="0"/>
        <v>13173.533999999994</v>
      </c>
      <c r="F14" s="52">
        <v>29626.566000000013</v>
      </c>
      <c r="G14" s="50">
        <v>14850.063</v>
      </c>
      <c r="H14" s="56">
        <f t="shared" si="1"/>
        <v>44476.629000000015</v>
      </c>
      <c r="I14" s="59">
        <v>7135.207</v>
      </c>
      <c r="J14" s="58">
        <v>1884.4250000000002</v>
      </c>
      <c r="K14" s="57">
        <f t="shared" si="2"/>
        <v>9019.632000000001</v>
      </c>
      <c r="L14" s="217">
        <f t="shared" si="3"/>
        <v>36761.773000000016</v>
      </c>
      <c r="M14" s="249">
        <f t="shared" si="3"/>
        <v>16734.488</v>
      </c>
      <c r="N14" s="260">
        <f t="shared" si="3"/>
        <v>53496.26100000001</v>
      </c>
      <c r="O14" s="55">
        <f t="shared" si="4"/>
        <v>66669.79500000001</v>
      </c>
    </row>
    <row r="15" spans="1:15" s="65" customFormat="1" ht="18.75" customHeight="1">
      <c r="A15" s="535"/>
      <c r="B15" s="304" t="s">
        <v>13</v>
      </c>
      <c r="C15" s="52">
        <v>13080.334000000003</v>
      </c>
      <c r="D15" s="61">
        <v>1159.193999999999</v>
      </c>
      <c r="E15" s="233">
        <f t="shared" si="0"/>
        <v>14239.528000000002</v>
      </c>
      <c r="F15" s="52">
        <v>29504.545999999984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217">
        <f t="shared" si="3"/>
        <v>33544.027999999984</v>
      </c>
      <c r="M15" s="249">
        <f t="shared" si="3"/>
        <v>17805.904</v>
      </c>
      <c r="N15" s="260">
        <f t="shared" si="3"/>
        <v>51349.931999999986</v>
      </c>
      <c r="O15" s="55">
        <f t="shared" si="4"/>
        <v>65589.45999999999</v>
      </c>
    </row>
    <row r="16" spans="1:15" s="229" customFormat="1" ht="18.75" customHeight="1">
      <c r="A16" s="535"/>
      <c r="B16" s="305" t="s">
        <v>12</v>
      </c>
      <c r="C16" s="52">
        <v>12352.007000000001</v>
      </c>
      <c r="D16" s="61">
        <v>1306.6719999999996</v>
      </c>
      <c r="E16" s="233">
        <f t="shared" si="0"/>
        <v>13658.679</v>
      </c>
      <c r="F16" s="52">
        <v>25557.666000000005</v>
      </c>
      <c r="G16" s="50">
        <v>15181.581999999991</v>
      </c>
      <c r="H16" s="56">
        <f t="shared" si="1"/>
        <v>40739.24799999999</v>
      </c>
      <c r="I16" s="59">
        <v>3415.4640000000004</v>
      </c>
      <c r="J16" s="58">
        <v>1376.77</v>
      </c>
      <c r="K16" s="57">
        <f t="shared" si="2"/>
        <v>4792.234</v>
      </c>
      <c r="L16" s="217">
        <f t="shared" si="3"/>
        <v>28973.130000000005</v>
      </c>
      <c r="M16" s="249">
        <f t="shared" si="3"/>
        <v>16558.35199999999</v>
      </c>
      <c r="N16" s="260">
        <f t="shared" si="3"/>
        <v>45531.48199999999</v>
      </c>
      <c r="O16" s="55">
        <f t="shared" si="4"/>
        <v>59190.16099999999</v>
      </c>
    </row>
    <row r="17" spans="1:15" s="242" customFormat="1" ht="18.75" customHeight="1">
      <c r="A17" s="535"/>
      <c r="B17" s="304" t="s">
        <v>11</v>
      </c>
      <c r="C17" s="52">
        <v>14170.993999999995</v>
      </c>
      <c r="D17" s="61">
        <v>1403.0439999999994</v>
      </c>
      <c r="E17" s="233">
        <f t="shared" si="0"/>
        <v>15574.037999999995</v>
      </c>
      <c r="F17" s="52">
        <v>26989.007999999994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217">
        <f t="shared" si="3"/>
        <v>29707.375999999997</v>
      </c>
      <c r="M17" s="249">
        <f t="shared" si="3"/>
        <v>17848.191</v>
      </c>
      <c r="N17" s="260">
        <f t="shared" si="3"/>
        <v>47555.566999999995</v>
      </c>
      <c r="O17" s="55">
        <f t="shared" si="4"/>
        <v>63129.60499999999</v>
      </c>
    </row>
    <row r="18" spans="1:15" s="247" customFormat="1" ht="18.75" customHeight="1">
      <c r="A18" s="535"/>
      <c r="B18" s="304" t="s">
        <v>10</v>
      </c>
      <c r="C18" s="52">
        <v>14005.046999999999</v>
      </c>
      <c r="D18" s="61">
        <v>1545.9399999999994</v>
      </c>
      <c r="E18" s="233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217">
        <f t="shared" si="3"/>
        <v>28824.950000000004</v>
      </c>
      <c r="M18" s="249">
        <f t="shared" si="3"/>
        <v>16917.871</v>
      </c>
      <c r="N18" s="260">
        <f t="shared" si="3"/>
        <v>45742.821</v>
      </c>
      <c r="O18" s="55">
        <f t="shared" si="4"/>
        <v>61293.808000000005</v>
      </c>
    </row>
    <row r="19" spans="1:15" ht="18.75" customHeight="1">
      <c r="A19" s="535"/>
      <c r="B19" s="304" t="s">
        <v>9</v>
      </c>
      <c r="C19" s="52">
        <v>15249.55800000002</v>
      </c>
      <c r="D19" s="61">
        <v>1550.0459999999994</v>
      </c>
      <c r="E19" s="233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217">
        <f t="shared" si="3"/>
        <v>31399.665999999997</v>
      </c>
      <c r="M19" s="249">
        <f t="shared" si="3"/>
        <v>17058.468999999997</v>
      </c>
      <c r="N19" s="260">
        <f t="shared" si="3"/>
        <v>48458.134999999995</v>
      </c>
      <c r="O19" s="55">
        <f t="shared" si="4"/>
        <v>65257.739000000016</v>
      </c>
    </row>
    <row r="20" spans="1:15" s="256" customFormat="1" ht="18.75" customHeight="1">
      <c r="A20" s="535"/>
      <c r="B20" s="304" t="s">
        <v>8</v>
      </c>
      <c r="C20" s="52">
        <v>15225.129000000006</v>
      </c>
      <c r="D20" s="61">
        <v>1540.7509999999993</v>
      </c>
      <c r="E20" s="233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217">
        <f t="shared" si="3"/>
        <v>33790.95399999999</v>
      </c>
      <c r="M20" s="249">
        <f t="shared" si="3"/>
        <v>19399.052</v>
      </c>
      <c r="N20" s="260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535"/>
      <c r="B21" s="304" t="s">
        <v>7</v>
      </c>
      <c r="C21" s="52">
        <v>14331.955999999995</v>
      </c>
      <c r="D21" s="61">
        <v>1504.1529999999996</v>
      </c>
      <c r="E21" s="233">
        <f t="shared" si="0"/>
        <v>15836.108999999995</v>
      </c>
      <c r="F21" s="52">
        <v>27908.215999999993</v>
      </c>
      <c r="G21" s="50">
        <v>18524.639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217">
        <f t="shared" si="3"/>
        <v>31942.443999999992</v>
      </c>
      <c r="M21" s="249">
        <f t="shared" si="3"/>
        <v>20915.067</v>
      </c>
      <c r="N21" s="260">
        <f t="shared" si="3"/>
        <v>52857.511</v>
      </c>
      <c r="O21" s="55">
        <f t="shared" si="4"/>
        <v>68693.62</v>
      </c>
    </row>
    <row r="22" spans="1:15" ht="18.75" customHeight="1" thickBot="1">
      <c r="A22" s="536"/>
      <c r="B22" s="304" t="s">
        <v>6</v>
      </c>
      <c r="C22" s="52">
        <v>15242.794</v>
      </c>
      <c r="D22" s="61">
        <v>2548.079</v>
      </c>
      <c r="E22" s="233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217">
        <f t="shared" si="3"/>
        <v>27395.748000000014</v>
      </c>
      <c r="M22" s="249">
        <f t="shared" si="3"/>
        <v>20026.773</v>
      </c>
      <c r="N22" s="260">
        <f t="shared" si="3"/>
        <v>47422.521000000015</v>
      </c>
      <c r="O22" s="55">
        <f t="shared" si="4"/>
        <v>65213.394000000015</v>
      </c>
    </row>
    <row r="23" spans="1:15" ht="3.75" customHeight="1">
      <c r="A23" s="64"/>
      <c r="B23" s="306"/>
      <c r="C23" s="63"/>
      <c r="D23" s="62"/>
      <c r="E23" s="234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50">
        <f t="shared" si="3"/>
        <v>0</v>
      </c>
      <c r="N23" s="261">
        <f t="shared" si="3"/>
        <v>0</v>
      </c>
      <c r="O23" s="36">
        <f t="shared" si="4"/>
        <v>0</v>
      </c>
    </row>
    <row r="24" spans="1:15" ht="19.5" customHeight="1">
      <c r="A24" s="308">
        <v>2016</v>
      </c>
      <c r="B24" s="307" t="s">
        <v>5</v>
      </c>
      <c r="C24" s="52">
        <v>11421.194000000005</v>
      </c>
      <c r="D24" s="61">
        <v>1857.0699999999988</v>
      </c>
      <c r="E24" s="233">
        <f t="shared" si="0"/>
        <v>13278.264000000003</v>
      </c>
      <c r="F24" s="60">
        <v>26922.977000000003</v>
      </c>
      <c r="G24" s="50">
        <v>13568.128</v>
      </c>
      <c r="H24" s="56">
        <f aca="true" t="shared" si="5" ref="H24:H29">G24+F24</f>
        <v>40491.105</v>
      </c>
      <c r="I24" s="59">
        <v>7023.392970000001</v>
      </c>
      <c r="J24" s="58">
        <v>1404.214</v>
      </c>
      <c r="K24" s="57">
        <f aca="true" t="shared" si="6" ref="K24:K29">J24+I24</f>
        <v>8427.60697</v>
      </c>
      <c r="L24" s="217">
        <f t="shared" si="3"/>
        <v>33946.36997</v>
      </c>
      <c r="M24" s="249">
        <f t="shared" si="3"/>
        <v>14972.342</v>
      </c>
      <c r="N24" s="260">
        <f t="shared" si="3"/>
        <v>48918.711970000004</v>
      </c>
      <c r="O24" s="55">
        <f t="shared" si="4"/>
        <v>62196.97597000001</v>
      </c>
    </row>
    <row r="25" spans="1:15" ht="19.5" customHeight="1">
      <c r="A25" s="308"/>
      <c r="B25" s="307" t="s">
        <v>4</v>
      </c>
      <c r="C25" s="52">
        <v>11848.563000000007</v>
      </c>
      <c r="D25" s="61">
        <v>2141.458999999999</v>
      </c>
      <c r="E25" s="233">
        <f aca="true" t="shared" si="7" ref="E25:E30">D25+C25</f>
        <v>13990.022000000006</v>
      </c>
      <c r="F25" s="60">
        <v>25078.524000000005</v>
      </c>
      <c r="G25" s="50">
        <v>12695.67</v>
      </c>
      <c r="H25" s="56">
        <f t="shared" si="5"/>
        <v>37774.194</v>
      </c>
      <c r="I25" s="59">
        <v>5917.042</v>
      </c>
      <c r="J25" s="58">
        <v>1500.3120000000001</v>
      </c>
      <c r="K25" s="57">
        <f t="shared" si="6"/>
        <v>7417.354</v>
      </c>
      <c r="L25" s="217">
        <f aca="true" t="shared" si="8" ref="L25:N28">I25+F25</f>
        <v>30995.566000000006</v>
      </c>
      <c r="M25" s="249">
        <f t="shared" si="8"/>
        <v>14195.982</v>
      </c>
      <c r="N25" s="260">
        <f t="shared" si="8"/>
        <v>45191.548</v>
      </c>
      <c r="O25" s="55">
        <f aca="true" t="shared" si="9" ref="O25:O30">N25+E25</f>
        <v>59181.57000000001</v>
      </c>
    </row>
    <row r="26" spans="1:15" ht="19.5" customHeight="1">
      <c r="A26" s="308"/>
      <c r="B26" s="307" t="s">
        <v>3</v>
      </c>
      <c r="C26" s="52">
        <v>12806.842000000013</v>
      </c>
      <c r="D26" s="61">
        <v>2117.8229999999985</v>
      </c>
      <c r="E26" s="233">
        <f t="shared" si="7"/>
        <v>14924.665000000012</v>
      </c>
      <c r="F26" s="60">
        <v>26157.321999999996</v>
      </c>
      <c r="G26" s="50">
        <v>14364.148999999994</v>
      </c>
      <c r="H26" s="56">
        <f t="shared" si="5"/>
        <v>40521.47099999999</v>
      </c>
      <c r="I26" s="59">
        <v>6570.702</v>
      </c>
      <c r="J26" s="58">
        <v>2597.895</v>
      </c>
      <c r="K26" s="57">
        <f t="shared" si="6"/>
        <v>9168.597</v>
      </c>
      <c r="L26" s="217">
        <f t="shared" si="8"/>
        <v>32728.023999999998</v>
      </c>
      <c r="M26" s="249">
        <f t="shared" si="8"/>
        <v>16962.043999999994</v>
      </c>
      <c r="N26" s="260">
        <f t="shared" si="8"/>
        <v>49690.06799999999</v>
      </c>
      <c r="O26" s="55">
        <f t="shared" si="9"/>
        <v>64614.73300000001</v>
      </c>
    </row>
    <row r="27" spans="1:15" ht="19.5" customHeight="1">
      <c r="A27" s="308"/>
      <c r="B27" s="307" t="s">
        <v>14</v>
      </c>
      <c r="C27" s="52">
        <v>13783.882</v>
      </c>
      <c r="D27" s="61">
        <v>991.723999999999</v>
      </c>
      <c r="E27" s="233">
        <f t="shared" si="7"/>
        <v>14775.605999999998</v>
      </c>
      <c r="F27" s="60">
        <v>29695.89699999999</v>
      </c>
      <c r="G27" s="50">
        <v>13082.559999999998</v>
      </c>
      <c r="H27" s="56">
        <f t="shared" si="5"/>
        <v>42778.45699999999</v>
      </c>
      <c r="I27" s="59">
        <v>11710.678</v>
      </c>
      <c r="J27" s="58">
        <v>3475.231</v>
      </c>
      <c r="K27" s="57">
        <f t="shared" si="6"/>
        <v>15185.909</v>
      </c>
      <c r="L27" s="217">
        <f t="shared" si="8"/>
        <v>41406.57499999999</v>
      </c>
      <c r="M27" s="249">
        <f t="shared" si="8"/>
        <v>16557.790999999997</v>
      </c>
      <c r="N27" s="260">
        <f t="shared" si="8"/>
        <v>57964.36599999999</v>
      </c>
      <c r="O27" s="55">
        <f t="shared" si="9"/>
        <v>72739.97199999998</v>
      </c>
    </row>
    <row r="28" spans="1:15" ht="19.5" customHeight="1">
      <c r="A28" s="308"/>
      <c r="B28" s="307" t="s">
        <v>13</v>
      </c>
      <c r="C28" s="52">
        <v>12638.630000000001</v>
      </c>
      <c r="D28" s="61">
        <v>885.798</v>
      </c>
      <c r="E28" s="233">
        <f t="shared" si="7"/>
        <v>13524.428000000002</v>
      </c>
      <c r="F28" s="60">
        <v>25363.291999999998</v>
      </c>
      <c r="G28" s="50">
        <v>13478.010999999995</v>
      </c>
      <c r="H28" s="56">
        <f t="shared" si="5"/>
        <v>38841.30299999999</v>
      </c>
      <c r="I28" s="59">
        <v>6423.654</v>
      </c>
      <c r="J28" s="58">
        <v>2661.1779999999994</v>
      </c>
      <c r="K28" s="57">
        <f t="shared" si="6"/>
        <v>9084.832</v>
      </c>
      <c r="L28" s="217">
        <f t="shared" si="8"/>
        <v>31786.945999999996</v>
      </c>
      <c r="M28" s="249">
        <f t="shared" si="8"/>
        <v>16139.188999999995</v>
      </c>
      <c r="N28" s="260">
        <f t="shared" si="8"/>
        <v>47926.134999999995</v>
      </c>
      <c r="O28" s="55">
        <f t="shared" si="9"/>
        <v>61450.562999999995</v>
      </c>
    </row>
    <row r="29" spans="1:15" ht="19.5" customHeight="1">
      <c r="A29" s="308"/>
      <c r="B29" s="307" t="s">
        <v>12</v>
      </c>
      <c r="C29" s="52">
        <v>14128.666000000003</v>
      </c>
      <c r="D29" s="61">
        <v>967.2700000000008</v>
      </c>
      <c r="E29" s="233">
        <f t="shared" si="7"/>
        <v>15095.936000000003</v>
      </c>
      <c r="F29" s="60">
        <v>24984.322999999993</v>
      </c>
      <c r="G29" s="50">
        <v>13734.576000000003</v>
      </c>
      <c r="H29" s="56">
        <f t="shared" si="5"/>
        <v>38718.899</v>
      </c>
      <c r="I29" s="59">
        <v>5563</v>
      </c>
      <c r="J29" s="58">
        <v>2170.166</v>
      </c>
      <c r="K29" s="57">
        <f t="shared" si="6"/>
        <v>7733.166</v>
      </c>
      <c r="L29" s="217">
        <f aca="true" t="shared" si="10" ref="L29:N30">I29+F29</f>
        <v>30547.322999999993</v>
      </c>
      <c r="M29" s="249">
        <f t="shared" si="10"/>
        <v>15904.742000000002</v>
      </c>
      <c r="N29" s="260">
        <f t="shared" si="10"/>
        <v>46452.064999999995</v>
      </c>
      <c r="O29" s="55">
        <f t="shared" si="9"/>
        <v>61548.001</v>
      </c>
    </row>
    <row r="30" spans="1:15" ht="19.5" customHeight="1">
      <c r="A30" s="308"/>
      <c r="B30" s="304" t="s">
        <v>11</v>
      </c>
      <c r="C30" s="52">
        <v>16887.331000000006</v>
      </c>
      <c r="D30" s="61">
        <v>1309.4540000000002</v>
      </c>
      <c r="E30" s="233">
        <f t="shared" si="7"/>
        <v>18196.785000000007</v>
      </c>
      <c r="F30" s="60">
        <v>25070.022</v>
      </c>
      <c r="G30" s="50">
        <v>14500.524999999998</v>
      </c>
      <c r="H30" s="56">
        <f>G30+F30</f>
        <v>39570.547</v>
      </c>
      <c r="I30" s="59">
        <v>6296.044999999999</v>
      </c>
      <c r="J30" s="58">
        <v>3104.829</v>
      </c>
      <c r="K30" s="57">
        <f>J30+I30</f>
        <v>9400.874</v>
      </c>
      <c r="L30" s="217">
        <f t="shared" si="10"/>
        <v>31366.067</v>
      </c>
      <c r="M30" s="249">
        <f t="shared" si="10"/>
        <v>17605.354</v>
      </c>
      <c r="N30" s="260">
        <f t="shared" si="10"/>
        <v>48971.421</v>
      </c>
      <c r="O30" s="55">
        <f t="shared" si="9"/>
        <v>67168.206</v>
      </c>
    </row>
    <row r="31" spans="1:15" ht="19.5" customHeight="1">
      <c r="A31" s="308"/>
      <c r="B31" s="304" t="s">
        <v>10</v>
      </c>
      <c r="C31" s="52">
        <v>15093.098999999987</v>
      </c>
      <c r="D31" s="61">
        <v>1119.6540000000005</v>
      </c>
      <c r="E31" s="233">
        <f>D31+C31</f>
        <v>16212.752999999988</v>
      </c>
      <c r="F31" s="60">
        <v>26007.945999999985</v>
      </c>
      <c r="G31" s="50">
        <v>14807.36499999999</v>
      </c>
      <c r="H31" s="56">
        <f>G31+F31</f>
        <v>40815.31099999997</v>
      </c>
      <c r="I31" s="59">
        <v>5069.978999999999</v>
      </c>
      <c r="J31" s="58">
        <v>2636.1990000000005</v>
      </c>
      <c r="K31" s="57">
        <f>J31+I31</f>
        <v>7706.178</v>
      </c>
      <c r="L31" s="217">
        <f aca="true" t="shared" si="11" ref="L31:N32">I31+F31</f>
        <v>31077.924999999985</v>
      </c>
      <c r="M31" s="249">
        <f t="shared" si="11"/>
        <v>17443.56399999999</v>
      </c>
      <c r="N31" s="260">
        <f t="shared" si="11"/>
        <v>48521.48899999997</v>
      </c>
      <c r="O31" s="55">
        <f>N31+E31</f>
        <v>64734.24199999996</v>
      </c>
    </row>
    <row r="32" spans="1:15" ht="19.5" customHeight="1">
      <c r="A32" s="308"/>
      <c r="B32" s="304" t="s">
        <v>9</v>
      </c>
      <c r="C32" s="52">
        <v>15171.751999999999</v>
      </c>
      <c r="D32" s="61">
        <v>1050.7379999999994</v>
      </c>
      <c r="E32" s="233">
        <f>D32+C32</f>
        <v>16222.489999999998</v>
      </c>
      <c r="F32" s="60">
        <v>26140.642999999993</v>
      </c>
      <c r="G32" s="50">
        <v>14655.275999999996</v>
      </c>
      <c r="H32" s="56">
        <f>G32+F32</f>
        <v>40795.91899999999</v>
      </c>
      <c r="I32" s="59">
        <v>7049.579</v>
      </c>
      <c r="J32" s="58">
        <v>3219.482</v>
      </c>
      <c r="K32" s="57">
        <f>J32+I32</f>
        <v>10269.061</v>
      </c>
      <c r="L32" s="217">
        <f t="shared" si="11"/>
        <v>33190.221999999994</v>
      </c>
      <c r="M32" s="249">
        <f t="shared" si="11"/>
        <v>17874.757999999994</v>
      </c>
      <c r="N32" s="260">
        <f t="shared" si="11"/>
        <v>51064.97999999999</v>
      </c>
      <c r="O32" s="55">
        <f>N32+E32</f>
        <v>67287.46999999999</v>
      </c>
    </row>
    <row r="33" spans="1:15" ht="19.5" customHeight="1">
      <c r="A33" s="308"/>
      <c r="B33" s="304" t="s">
        <v>8</v>
      </c>
      <c r="C33" s="52">
        <v>14385.91899999999</v>
      </c>
      <c r="D33" s="61">
        <v>1113.368999999999</v>
      </c>
      <c r="E33" s="233">
        <f>D33+C33</f>
        <v>15499.28799999999</v>
      </c>
      <c r="F33" s="60">
        <v>29162.51900000001</v>
      </c>
      <c r="G33" s="50">
        <v>15970.464000000004</v>
      </c>
      <c r="H33" s="56">
        <f>G33+F33</f>
        <v>45132.983000000015</v>
      </c>
      <c r="I33" s="59">
        <v>6652.452</v>
      </c>
      <c r="J33" s="58">
        <v>3682.899</v>
      </c>
      <c r="K33" s="57">
        <f>J33+I33</f>
        <v>10335.351</v>
      </c>
      <c r="L33" s="217">
        <f>I33+F33</f>
        <v>35814.97100000001</v>
      </c>
      <c r="M33" s="249">
        <f>J33+G33</f>
        <v>19653.363000000005</v>
      </c>
      <c r="N33" s="260">
        <f>K33+H33</f>
        <v>55468.33400000002</v>
      </c>
      <c r="O33" s="55">
        <f>N33+E33</f>
        <v>70967.622</v>
      </c>
    </row>
    <row r="34" spans="1:15" ht="19.5" customHeight="1" thickBot="1">
      <c r="A34" s="308"/>
      <c r="B34" s="304" t="s">
        <v>7</v>
      </c>
      <c r="C34" s="52">
        <v>15439.293000000005</v>
      </c>
      <c r="D34" s="61">
        <v>1060.6469999999995</v>
      </c>
      <c r="E34" s="233">
        <f>D34+C34</f>
        <v>16499.940000000006</v>
      </c>
      <c r="F34" s="60">
        <v>26781.021999999997</v>
      </c>
      <c r="G34" s="50">
        <v>16346.724999999995</v>
      </c>
      <c r="H34" s="56">
        <f>G34+F34</f>
        <v>43127.74699999999</v>
      </c>
      <c r="I34" s="59">
        <v>7991.955</v>
      </c>
      <c r="J34" s="58">
        <v>4510.3460000000005</v>
      </c>
      <c r="K34" s="57">
        <f>J34+I34</f>
        <v>12502.301</v>
      </c>
      <c r="L34" s="217">
        <f>I34+F34</f>
        <v>34772.977</v>
      </c>
      <c r="M34" s="249">
        <f>J34+G34</f>
        <v>20857.070999999996</v>
      </c>
      <c r="N34" s="260">
        <f>K34+H34</f>
        <v>55630.04799999999</v>
      </c>
      <c r="O34" s="55">
        <f>N34+E34</f>
        <v>72129.988</v>
      </c>
    </row>
    <row r="35" spans="1:15" ht="18" customHeight="1">
      <c r="A35" s="53" t="s">
        <v>2</v>
      </c>
      <c r="B35" s="41"/>
      <c r="C35" s="40"/>
      <c r="D35" s="39"/>
      <c r="E35" s="235"/>
      <c r="F35" s="40"/>
      <c r="G35" s="39"/>
      <c r="H35" s="38"/>
      <c r="I35" s="40"/>
      <c r="J35" s="39"/>
      <c r="K35" s="38"/>
      <c r="L35" s="85"/>
      <c r="M35" s="250"/>
      <c r="N35" s="261"/>
      <c r="O35" s="36"/>
    </row>
    <row r="36" spans="1:15" ht="18" customHeight="1">
      <c r="A36" s="35" t="s">
        <v>148</v>
      </c>
      <c r="B36" s="48"/>
      <c r="C36" s="52">
        <f>SUM(C11:C21)</f>
        <v>147610.74400000004</v>
      </c>
      <c r="D36" s="50">
        <f aca="true" t="shared" si="12" ref="D36:O36">SUM(D11:D21)</f>
        <v>13945.686599999995</v>
      </c>
      <c r="E36" s="236">
        <f t="shared" si="12"/>
        <v>161556.43060000002</v>
      </c>
      <c r="F36" s="52">
        <f t="shared" si="12"/>
        <v>302657.55899999995</v>
      </c>
      <c r="G36" s="50">
        <f t="shared" si="12"/>
        <v>174834.327</v>
      </c>
      <c r="H36" s="51">
        <f t="shared" si="12"/>
        <v>477491.886</v>
      </c>
      <c r="I36" s="52">
        <f t="shared" si="12"/>
        <v>47615.968</v>
      </c>
      <c r="J36" s="50">
        <f t="shared" si="12"/>
        <v>17918.653000000002</v>
      </c>
      <c r="K36" s="51">
        <f t="shared" si="12"/>
        <v>65534.62100000001</v>
      </c>
      <c r="L36" s="52">
        <f t="shared" si="12"/>
        <v>350273.527</v>
      </c>
      <c r="M36" s="251">
        <f t="shared" si="12"/>
        <v>192752.97999999998</v>
      </c>
      <c r="N36" s="262">
        <f t="shared" si="12"/>
        <v>543026.507</v>
      </c>
      <c r="O36" s="49">
        <f t="shared" si="12"/>
        <v>704582.9376</v>
      </c>
    </row>
    <row r="37" spans="1:15" ht="18" customHeight="1" thickBot="1">
      <c r="A37" s="35" t="s">
        <v>149</v>
      </c>
      <c r="B37" s="48"/>
      <c r="C37" s="47">
        <f>SUM(C24:C34)</f>
        <v>153605.171</v>
      </c>
      <c r="D37" s="44">
        <f aca="true" t="shared" si="13" ref="D37:O37">SUM(D24:D34)</f>
        <v>14615.005999999994</v>
      </c>
      <c r="E37" s="237">
        <f t="shared" si="13"/>
        <v>168220.177</v>
      </c>
      <c r="F37" s="46">
        <f t="shared" si="13"/>
        <v>291364.48699999996</v>
      </c>
      <c r="G37" s="44">
        <f t="shared" si="13"/>
        <v>157203.449</v>
      </c>
      <c r="H37" s="45">
        <f t="shared" si="13"/>
        <v>448567.9359999999</v>
      </c>
      <c r="I37" s="46">
        <f t="shared" si="13"/>
        <v>76268.47897</v>
      </c>
      <c r="J37" s="44">
        <f t="shared" si="13"/>
        <v>30962.751000000004</v>
      </c>
      <c r="K37" s="45">
        <f t="shared" si="13"/>
        <v>107231.22996999999</v>
      </c>
      <c r="L37" s="46">
        <f t="shared" si="13"/>
        <v>367632.96597</v>
      </c>
      <c r="M37" s="252">
        <f t="shared" si="13"/>
        <v>188166.19999999998</v>
      </c>
      <c r="N37" s="263">
        <f t="shared" si="13"/>
        <v>555799.1659699999</v>
      </c>
      <c r="O37" s="43">
        <f t="shared" si="13"/>
        <v>724019.34297</v>
      </c>
    </row>
    <row r="38" spans="1:15" ht="17.25" customHeight="1">
      <c r="A38" s="42" t="s">
        <v>1</v>
      </c>
      <c r="B38" s="41"/>
      <c r="C38" s="40"/>
      <c r="D38" s="39"/>
      <c r="E38" s="238"/>
      <c r="F38" s="40"/>
      <c r="G38" s="39"/>
      <c r="H38" s="37"/>
      <c r="I38" s="40"/>
      <c r="J38" s="39"/>
      <c r="K38" s="38"/>
      <c r="L38" s="85"/>
      <c r="M38" s="250"/>
      <c r="N38" s="264"/>
      <c r="O38" s="36"/>
    </row>
    <row r="39" spans="1:15" ht="17.25" customHeight="1">
      <c r="A39" s="35" t="s">
        <v>150</v>
      </c>
      <c r="B39" s="34"/>
      <c r="C39" s="280">
        <f>(C34/C21-1)*100</f>
        <v>7.726349425019241</v>
      </c>
      <c r="D39" s="281">
        <f aca="true" t="shared" si="14" ref="D39:O39">(D34/D21-1)*100</f>
        <v>-29.485431335775036</v>
      </c>
      <c r="E39" s="282">
        <f t="shared" si="14"/>
        <v>4.191881983131163</v>
      </c>
      <c r="F39" s="280">
        <f t="shared" si="14"/>
        <v>-4.038932477805091</v>
      </c>
      <c r="G39" s="283">
        <f t="shared" si="14"/>
        <v>-11.756849890570088</v>
      </c>
      <c r="H39" s="284">
        <f t="shared" si="14"/>
        <v>-7.118037432761792</v>
      </c>
      <c r="I39" s="285">
        <f t="shared" si="14"/>
        <v>98.1037016251932</v>
      </c>
      <c r="J39" s="281">
        <f t="shared" si="14"/>
        <v>88.68361649043601</v>
      </c>
      <c r="K39" s="286">
        <f t="shared" si="14"/>
        <v>94.5987613967191</v>
      </c>
      <c r="L39" s="285">
        <f t="shared" si="14"/>
        <v>8.86135387761815</v>
      </c>
      <c r="M39" s="287">
        <f t="shared" si="14"/>
        <v>-0.2772929199796659</v>
      </c>
      <c r="N39" s="288">
        <f t="shared" si="14"/>
        <v>5.245303737438545</v>
      </c>
      <c r="O39" s="289">
        <f t="shared" si="14"/>
        <v>5.0024558321427826</v>
      </c>
    </row>
    <row r="40" spans="1:15" ht="7.5" customHeight="1" thickBot="1">
      <c r="A40" s="33"/>
      <c r="B40" s="32"/>
      <c r="C40" s="31"/>
      <c r="D40" s="30"/>
      <c r="E40" s="239"/>
      <c r="F40" s="29"/>
      <c r="G40" s="27"/>
      <c r="H40" s="26"/>
      <c r="I40" s="29"/>
      <c r="J40" s="27"/>
      <c r="K40" s="28"/>
      <c r="L40" s="29"/>
      <c r="M40" s="253"/>
      <c r="N40" s="265"/>
      <c r="O40" s="25"/>
    </row>
    <row r="41" spans="1:15" ht="17.25" customHeight="1">
      <c r="A41" s="24" t="s">
        <v>0</v>
      </c>
      <c r="B41" s="23"/>
      <c r="C41" s="22"/>
      <c r="D41" s="21"/>
      <c r="E41" s="240"/>
      <c r="F41" s="20"/>
      <c r="G41" s="18"/>
      <c r="H41" s="17"/>
      <c r="I41" s="20"/>
      <c r="J41" s="18"/>
      <c r="K41" s="19"/>
      <c r="L41" s="20"/>
      <c r="M41" s="254"/>
      <c r="N41" s="266"/>
      <c r="O41" s="16"/>
    </row>
    <row r="42" spans="1:15" ht="17.25" customHeight="1" thickBot="1">
      <c r="A42" s="268" t="s">
        <v>151</v>
      </c>
      <c r="B42" s="15"/>
      <c r="C42" s="14">
        <f aca="true" t="shared" si="15" ref="C42:O42">(C37/C36-1)*100</f>
        <v>4.060969301800932</v>
      </c>
      <c r="D42" s="10">
        <f t="shared" si="15"/>
        <v>4.799472548020689</v>
      </c>
      <c r="E42" s="241">
        <f t="shared" si="15"/>
        <v>4.124717521457777</v>
      </c>
      <c r="F42" s="14">
        <f t="shared" si="15"/>
        <v>-3.7313034696086933</v>
      </c>
      <c r="G42" s="13">
        <f t="shared" si="15"/>
        <v>-10.084334296662457</v>
      </c>
      <c r="H42" s="9">
        <f t="shared" si="15"/>
        <v>-6.057474660417594</v>
      </c>
      <c r="I42" s="12">
        <f t="shared" si="15"/>
        <v>60.174164620574324</v>
      </c>
      <c r="J42" s="10">
        <f t="shared" si="15"/>
        <v>72.79619734809309</v>
      </c>
      <c r="K42" s="11">
        <f t="shared" si="15"/>
        <v>63.625314885089466</v>
      </c>
      <c r="L42" s="12">
        <f t="shared" si="15"/>
        <v>4.95596658950479</v>
      </c>
      <c r="M42" s="255">
        <f t="shared" si="15"/>
        <v>-2.3796156095744925</v>
      </c>
      <c r="N42" s="267">
        <f t="shared" si="15"/>
        <v>2.352124400070932</v>
      </c>
      <c r="O42" s="8">
        <f t="shared" si="15"/>
        <v>2.758568840200093</v>
      </c>
    </row>
    <row r="43" spans="1:14" s="5" customFormat="1" ht="9.75" customHeight="1" thickTop="1">
      <c r="A43" s="84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84" t="s">
        <v>145</v>
      </c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2.75">
      <c r="C65525" s="2" t="e">
        <f>((C65521/C65508)-1)*100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P39:IV39 P42:IV42">
    <cfRule type="cellIs" priority="4" dxfId="96" operator="lessThan" stopIfTrue="1">
      <formula>0</formula>
    </cfRule>
  </conditionalFormatting>
  <conditionalFormatting sqref="A39:B39 A42:B42">
    <cfRule type="cellIs" priority="1" dxfId="96" operator="lessThan" stopIfTrue="1">
      <formula>0</formula>
    </cfRule>
  </conditionalFormatting>
  <conditionalFormatting sqref="C38:O42">
    <cfRule type="cellIs" priority="2" dxfId="97" operator="lessThan" stopIfTrue="1">
      <formula>0</formula>
    </cfRule>
    <cfRule type="cellIs" priority="3" dxfId="98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8"/>
  <sheetViews>
    <sheetView showGridLines="0" zoomScale="90" zoomScaleNormal="90" zoomScalePageLayoutView="0" workbookViewId="0" topLeftCell="A1">
      <selection activeCell="A15" sqref="A15:IV15"/>
    </sheetView>
  </sheetViews>
  <sheetFormatPr defaultColWidth="9.140625" defaultRowHeight="15"/>
  <cols>
    <col min="1" max="1" width="23.7109375" style="88" customWidth="1"/>
    <col min="2" max="2" width="12.00390625" style="88" customWidth="1"/>
    <col min="3" max="3" width="11.28125" style="88" customWidth="1"/>
    <col min="4" max="4" width="11.00390625" style="88" bestFit="1" customWidth="1"/>
    <col min="5" max="5" width="9.8515625" style="88" customWidth="1"/>
    <col min="6" max="6" width="11.7109375" style="88" customWidth="1"/>
    <col min="7" max="7" width="11.00390625" style="88" customWidth="1"/>
    <col min="8" max="8" width="11.28125" style="88" customWidth="1"/>
    <col min="9" max="9" width="7.7109375" style="88" customWidth="1"/>
    <col min="10" max="10" width="12.00390625" style="88" customWidth="1"/>
    <col min="11" max="11" width="10.28125" style="88" customWidth="1"/>
    <col min="12" max="12" width="13.00390625" style="88" customWidth="1"/>
    <col min="13" max="13" width="9.7109375" style="88" bestFit="1" customWidth="1"/>
    <col min="14" max="14" width="12.7109375" style="88" customWidth="1"/>
    <col min="15" max="15" width="11.00390625" style="88" customWidth="1"/>
    <col min="16" max="16" width="12.7109375" style="88" customWidth="1"/>
    <col min="17" max="17" width="8.140625" style="88" customWidth="1"/>
    <col min="18" max="16384" width="9.140625" style="88" customWidth="1"/>
  </cols>
  <sheetData>
    <row r="1" spans="14:17" ht="18" thickBot="1">
      <c r="N1" s="545" t="s">
        <v>26</v>
      </c>
      <c r="O1" s="546"/>
      <c r="P1" s="546"/>
      <c r="Q1" s="547"/>
    </row>
    <row r="2" ht="7.5" customHeight="1" thickBot="1"/>
    <row r="3" spans="1:17" ht="24" customHeight="1">
      <c r="A3" s="553" t="s">
        <v>37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5"/>
    </row>
    <row r="4" spans="1:17" ht="18" customHeight="1" thickBot="1">
      <c r="A4" s="556" t="s">
        <v>36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</row>
    <row r="5" spans="1:17" ht="13.5" thickBot="1">
      <c r="A5" s="564" t="s">
        <v>146</v>
      </c>
      <c r="B5" s="548" t="s">
        <v>34</v>
      </c>
      <c r="C5" s="549"/>
      <c r="D5" s="549"/>
      <c r="E5" s="549"/>
      <c r="F5" s="550"/>
      <c r="G5" s="550"/>
      <c r="H5" s="550"/>
      <c r="I5" s="551"/>
      <c r="J5" s="549" t="s">
        <v>33</v>
      </c>
      <c r="K5" s="549"/>
      <c r="L5" s="549"/>
      <c r="M5" s="549"/>
      <c r="N5" s="549"/>
      <c r="O5" s="549"/>
      <c r="P5" s="549"/>
      <c r="Q5" s="552"/>
    </row>
    <row r="6" spans="1:17" s="303" customFormat="1" ht="25.5" customHeight="1" thickBot="1">
      <c r="A6" s="565"/>
      <c r="B6" s="559" t="s">
        <v>152</v>
      </c>
      <c r="C6" s="562"/>
      <c r="D6" s="563"/>
      <c r="E6" s="567" t="s">
        <v>32</v>
      </c>
      <c r="F6" s="559" t="s">
        <v>153</v>
      </c>
      <c r="G6" s="562"/>
      <c r="H6" s="563"/>
      <c r="I6" s="569" t="s">
        <v>31</v>
      </c>
      <c r="J6" s="559" t="s">
        <v>154</v>
      </c>
      <c r="K6" s="560"/>
      <c r="L6" s="561"/>
      <c r="M6" s="567" t="s">
        <v>32</v>
      </c>
      <c r="N6" s="559" t="s">
        <v>155</v>
      </c>
      <c r="O6" s="560"/>
      <c r="P6" s="561"/>
      <c r="Q6" s="567" t="s">
        <v>31</v>
      </c>
    </row>
    <row r="7" spans="1:17" s="99" customFormat="1" ht="25.5" thickBot="1">
      <c r="A7" s="566"/>
      <c r="B7" s="103" t="s">
        <v>20</v>
      </c>
      <c r="C7" s="100" t="s">
        <v>19</v>
      </c>
      <c r="D7" s="100" t="s">
        <v>15</v>
      </c>
      <c r="E7" s="568"/>
      <c r="F7" s="103" t="s">
        <v>20</v>
      </c>
      <c r="G7" s="101" t="s">
        <v>19</v>
      </c>
      <c r="H7" s="100" t="s">
        <v>15</v>
      </c>
      <c r="I7" s="570"/>
      <c r="J7" s="103" t="s">
        <v>20</v>
      </c>
      <c r="K7" s="100" t="s">
        <v>19</v>
      </c>
      <c r="L7" s="101" t="s">
        <v>15</v>
      </c>
      <c r="M7" s="568"/>
      <c r="N7" s="102" t="s">
        <v>20</v>
      </c>
      <c r="O7" s="101" t="s">
        <v>19</v>
      </c>
      <c r="P7" s="100" t="s">
        <v>15</v>
      </c>
      <c r="Q7" s="568"/>
    </row>
    <row r="8" spans="1:17" s="693" customFormat="1" ht="17.25" customHeight="1" thickBot="1">
      <c r="A8" s="98" t="s">
        <v>22</v>
      </c>
      <c r="B8" s="94">
        <f>SUM(B9:B23)</f>
        <v>1967925</v>
      </c>
      <c r="C8" s="93">
        <f>SUM(C9:C23)</f>
        <v>71460</v>
      </c>
      <c r="D8" s="93">
        <f>C8+B8</f>
        <v>2039385</v>
      </c>
      <c r="E8" s="95">
        <f>(D8/$D$8)</f>
        <v>1</v>
      </c>
      <c r="F8" s="94">
        <f>SUM(F9:F23)</f>
        <v>1938202</v>
      </c>
      <c r="G8" s="93">
        <f>SUM(G9:G23)</f>
        <v>74254</v>
      </c>
      <c r="H8" s="93">
        <f>G8+F8</f>
        <v>2012456</v>
      </c>
      <c r="I8" s="92">
        <f aca="true" t="shared" si="0" ref="I8:I20">(D8/H8-1)*100</f>
        <v>1.3381162122302337</v>
      </c>
      <c r="J8" s="97">
        <f>SUM(J9:J23)</f>
        <v>21119655</v>
      </c>
      <c r="K8" s="96">
        <f>SUM(K9:K23)</f>
        <v>712299</v>
      </c>
      <c r="L8" s="93">
        <f>K8+J8</f>
        <v>21831954</v>
      </c>
      <c r="M8" s="95">
        <f>(L8/$L$8)</f>
        <v>1</v>
      </c>
      <c r="N8" s="94">
        <f>SUM(N9:N23)</f>
        <v>20271953</v>
      </c>
      <c r="O8" s="93">
        <f>SUM(O9:O23)</f>
        <v>726013</v>
      </c>
      <c r="P8" s="93">
        <f>O8+N8</f>
        <v>20997966</v>
      </c>
      <c r="Q8" s="92">
        <f aca="true" t="shared" si="1" ref="Q8:Q14">(L8/P8-1)*100</f>
        <v>3.9717561215214747</v>
      </c>
    </row>
    <row r="9" spans="1:17" s="91" customFormat="1" ht="18" customHeight="1" thickTop="1">
      <c r="A9" s="413" t="s">
        <v>156</v>
      </c>
      <c r="B9" s="414">
        <v>1100922</v>
      </c>
      <c r="C9" s="415">
        <v>31815</v>
      </c>
      <c r="D9" s="415">
        <f>C9+B9</f>
        <v>1132737</v>
      </c>
      <c r="E9" s="416">
        <f>(D9/$D$8)</f>
        <v>0.5554306813083356</v>
      </c>
      <c r="F9" s="414">
        <v>1104102</v>
      </c>
      <c r="G9" s="415">
        <v>36478</v>
      </c>
      <c r="H9" s="415">
        <f>G9+F9</f>
        <v>1140580</v>
      </c>
      <c r="I9" s="417">
        <f t="shared" si="0"/>
        <v>-0.6876326079713779</v>
      </c>
      <c r="J9" s="414">
        <v>12239404</v>
      </c>
      <c r="K9" s="415">
        <v>314005</v>
      </c>
      <c r="L9" s="415">
        <f>K9+J9</f>
        <v>12553409</v>
      </c>
      <c r="M9" s="416">
        <f>(L9/$L$8)</f>
        <v>0.5750016237667045</v>
      </c>
      <c r="N9" s="414">
        <v>11881091</v>
      </c>
      <c r="O9" s="415">
        <v>315095</v>
      </c>
      <c r="P9" s="415">
        <f>O9+N9</f>
        <v>12196186</v>
      </c>
      <c r="Q9" s="418">
        <f t="shared" si="1"/>
        <v>2.9289730412441983</v>
      </c>
    </row>
    <row r="10" spans="1:17" s="91" customFormat="1" ht="18" customHeight="1">
      <c r="A10" s="419" t="s">
        <v>157</v>
      </c>
      <c r="B10" s="420">
        <v>395633</v>
      </c>
      <c r="C10" s="421">
        <v>6437</v>
      </c>
      <c r="D10" s="421">
        <f>C10+B10</f>
        <v>402070</v>
      </c>
      <c r="E10" s="422">
        <f>(D10/$D$8)</f>
        <v>0.19715257295704341</v>
      </c>
      <c r="F10" s="420">
        <v>365252</v>
      </c>
      <c r="G10" s="421">
        <v>2398</v>
      </c>
      <c r="H10" s="421">
        <f>G10+F10</f>
        <v>367650</v>
      </c>
      <c r="I10" s="423">
        <f t="shared" si="0"/>
        <v>9.362165102679176</v>
      </c>
      <c r="J10" s="420">
        <v>3828004</v>
      </c>
      <c r="K10" s="421">
        <v>39427</v>
      </c>
      <c r="L10" s="421">
        <f>K10+J10</f>
        <v>3867431</v>
      </c>
      <c r="M10" s="422">
        <f>(L10/$L$8)</f>
        <v>0.1771454355391185</v>
      </c>
      <c r="N10" s="420">
        <v>3613723</v>
      </c>
      <c r="O10" s="421">
        <v>14842</v>
      </c>
      <c r="P10" s="421">
        <f>O10+N10</f>
        <v>3628565</v>
      </c>
      <c r="Q10" s="424">
        <f t="shared" si="1"/>
        <v>6.582932922518947</v>
      </c>
    </row>
    <row r="11" spans="1:17" s="91" customFormat="1" ht="18" customHeight="1">
      <c r="A11" s="419" t="s">
        <v>158</v>
      </c>
      <c r="B11" s="420">
        <v>262150</v>
      </c>
      <c r="C11" s="421">
        <v>0</v>
      </c>
      <c r="D11" s="421">
        <f>C11+B11</f>
        <v>262150</v>
      </c>
      <c r="E11" s="422">
        <f>(D11/$D$8)</f>
        <v>0.12854365409179727</v>
      </c>
      <c r="F11" s="420">
        <v>238768</v>
      </c>
      <c r="G11" s="421"/>
      <c r="H11" s="421">
        <f>G11+F11</f>
        <v>238768</v>
      </c>
      <c r="I11" s="423">
        <f t="shared" si="0"/>
        <v>9.792769550358503</v>
      </c>
      <c r="J11" s="420">
        <v>2818876</v>
      </c>
      <c r="K11" s="421"/>
      <c r="L11" s="421">
        <f>K11+J11</f>
        <v>2818876</v>
      </c>
      <c r="M11" s="422">
        <f>(L11/$L$8)</f>
        <v>0.129116981466707</v>
      </c>
      <c r="N11" s="420">
        <v>2420612</v>
      </c>
      <c r="O11" s="421">
        <v>1408</v>
      </c>
      <c r="P11" s="421">
        <f>O11+N11</f>
        <v>2422020</v>
      </c>
      <c r="Q11" s="424">
        <f t="shared" si="1"/>
        <v>16.385331252425672</v>
      </c>
    </row>
    <row r="12" spans="1:17" s="91" customFormat="1" ht="18" customHeight="1">
      <c r="A12" s="419" t="s">
        <v>159</v>
      </c>
      <c r="B12" s="420">
        <v>89481</v>
      </c>
      <c r="C12" s="421">
        <v>0</v>
      </c>
      <c r="D12" s="421">
        <f>C12+B12</f>
        <v>89481</v>
      </c>
      <c r="E12" s="422">
        <f>(D12/$D$8)</f>
        <v>0.04387646275715473</v>
      </c>
      <c r="F12" s="420">
        <v>84124</v>
      </c>
      <c r="G12" s="421"/>
      <c r="H12" s="421">
        <f>G12+F12</f>
        <v>84124</v>
      </c>
      <c r="I12" s="423">
        <f t="shared" si="0"/>
        <v>6.367980600066558</v>
      </c>
      <c r="J12" s="420">
        <v>877654</v>
      </c>
      <c r="K12" s="421">
        <v>2270</v>
      </c>
      <c r="L12" s="421">
        <f>K12+J12</f>
        <v>879924</v>
      </c>
      <c r="M12" s="422">
        <f>(L12/$L$8)</f>
        <v>0.04030440884952396</v>
      </c>
      <c r="N12" s="420">
        <v>853065</v>
      </c>
      <c r="O12" s="421"/>
      <c r="P12" s="421">
        <f>O12+N12</f>
        <v>853065</v>
      </c>
      <c r="Q12" s="424">
        <f t="shared" si="1"/>
        <v>3.1485291273232408</v>
      </c>
    </row>
    <row r="13" spans="1:17" s="91" customFormat="1" ht="18" customHeight="1">
      <c r="A13" s="419" t="s">
        <v>160</v>
      </c>
      <c r="B13" s="420">
        <v>85930</v>
      </c>
      <c r="C13" s="421">
        <v>0</v>
      </c>
      <c r="D13" s="421">
        <f>C13+B13</f>
        <v>85930</v>
      </c>
      <c r="E13" s="422">
        <f>(D13/$D$8)</f>
        <v>0.042135251558680684</v>
      </c>
      <c r="F13" s="420">
        <v>88177</v>
      </c>
      <c r="G13" s="421"/>
      <c r="H13" s="421">
        <f>G13+F13</f>
        <v>88177</v>
      </c>
      <c r="I13" s="423">
        <f t="shared" si="0"/>
        <v>-2.5482835660092795</v>
      </c>
      <c r="J13" s="420">
        <v>895083</v>
      </c>
      <c r="K13" s="421"/>
      <c r="L13" s="421">
        <f>K13+J13</f>
        <v>895083</v>
      </c>
      <c r="M13" s="422">
        <f>(L13/$L$8)</f>
        <v>0.04099875805894424</v>
      </c>
      <c r="N13" s="420">
        <v>906391</v>
      </c>
      <c r="O13" s="421">
        <v>6592</v>
      </c>
      <c r="P13" s="421">
        <f>O13+N13</f>
        <v>912983</v>
      </c>
      <c r="Q13" s="424">
        <f t="shared" si="1"/>
        <v>-1.96060605728694</v>
      </c>
    </row>
    <row r="14" spans="1:17" s="91" customFormat="1" ht="18" customHeight="1">
      <c r="A14" s="419" t="s">
        <v>161</v>
      </c>
      <c r="B14" s="420">
        <v>24071</v>
      </c>
      <c r="C14" s="421">
        <v>127</v>
      </c>
      <c r="D14" s="421">
        <f>C14+B14</f>
        <v>24198</v>
      </c>
      <c r="E14" s="422">
        <f>(D14/$D$8)</f>
        <v>0.011865341757441581</v>
      </c>
      <c r="F14" s="420">
        <v>29922</v>
      </c>
      <c r="G14" s="421"/>
      <c r="H14" s="421">
        <f>G14+F14</f>
        <v>29922</v>
      </c>
      <c r="I14" s="423">
        <f t="shared" si="0"/>
        <v>-19.129737317024265</v>
      </c>
      <c r="J14" s="420">
        <v>269670</v>
      </c>
      <c r="K14" s="421">
        <v>2924</v>
      </c>
      <c r="L14" s="421">
        <f>K14+J14</f>
        <v>272594</v>
      </c>
      <c r="M14" s="422">
        <f>(L14/$L$8)</f>
        <v>0.012486010184887712</v>
      </c>
      <c r="N14" s="420">
        <v>309416</v>
      </c>
      <c r="O14" s="421">
        <v>231</v>
      </c>
      <c r="P14" s="421">
        <f>O14+N14</f>
        <v>309647</v>
      </c>
      <c r="Q14" s="424">
        <f t="shared" si="1"/>
        <v>-11.966206680510382</v>
      </c>
    </row>
    <row r="15" spans="1:17" s="91" customFormat="1" ht="18" customHeight="1">
      <c r="A15" s="419" t="s">
        <v>162</v>
      </c>
      <c r="B15" s="420">
        <v>9738</v>
      </c>
      <c r="C15" s="421">
        <v>0</v>
      </c>
      <c r="D15" s="421">
        <f>C15+B15</f>
        <v>9738</v>
      </c>
      <c r="E15" s="422">
        <f aca="true" t="shared" si="2" ref="E15:E20">(D15/$D$8)</f>
        <v>0.004774968924455167</v>
      </c>
      <c r="F15" s="420">
        <v>27857</v>
      </c>
      <c r="G15" s="421"/>
      <c r="H15" s="421">
        <f>G15+F15</f>
        <v>27857</v>
      </c>
      <c r="I15" s="423">
        <f>(D15/H15-1)*100</f>
        <v>-65.04289765588541</v>
      </c>
      <c r="J15" s="420">
        <v>190964</v>
      </c>
      <c r="K15" s="421"/>
      <c r="L15" s="421">
        <f>K15+J15</f>
        <v>190964</v>
      </c>
      <c r="M15" s="422">
        <f aca="true" t="shared" si="3" ref="M15:M20">(L15/$L$8)</f>
        <v>0.008746995344530316</v>
      </c>
      <c r="N15" s="420">
        <v>287655</v>
      </c>
      <c r="O15" s="421"/>
      <c r="P15" s="421">
        <f>O15+N15</f>
        <v>287655</v>
      </c>
      <c r="Q15" s="424">
        <f>(L15/P15-1)*100</f>
        <v>-33.61353009681737</v>
      </c>
    </row>
    <row r="16" spans="1:17" s="91" customFormat="1" ht="18" customHeight="1">
      <c r="A16" s="419" t="s">
        <v>163</v>
      </c>
      <c r="B16" s="420">
        <v>0</v>
      </c>
      <c r="C16" s="421">
        <v>6299</v>
      </c>
      <c r="D16" s="421">
        <f>C16+B16</f>
        <v>6299</v>
      </c>
      <c r="E16" s="422">
        <f t="shared" si="2"/>
        <v>0.0030886762430830865</v>
      </c>
      <c r="F16" s="420"/>
      <c r="G16" s="421">
        <v>6674</v>
      </c>
      <c r="H16" s="421">
        <f>G16+F16</f>
        <v>6674</v>
      </c>
      <c r="I16" s="423">
        <f>(D16/H16-1)*100</f>
        <v>-5.618819298771349</v>
      </c>
      <c r="J16" s="420"/>
      <c r="K16" s="421">
        <v>75312</v>
      </c>
      <c r="L16" s="421">
        <f>K16+J16</f>
        <v>75312</v>
      </c>
      <c r="M16" s="422">
        <f t="shared" si="3"/>
        <v>0.003449622512029844</v>
      </c>
      <c r="N16" s="420"/>
      <c r="O16" s="421">
        <v>87621</v>
      </c>
      <c r="P16" s="421">
        <f>O16+N16</f>
        <v>87621</v>
      </c>
      <c r="Q16" s="424">
        <f>(L16/P16-1)*100</f>
        <v>-14.048002191255527</v>
      </c>
    </row>
    <row r="17" spans="1:20" s="91" customFormat="1" ht="18" customHeight="1">
      <c r="A17" s="419" t="s">
        <v>164</v>
      </c>
      <c r="B17" s="420">
        <v>0</v>
      </c>
      <c r="C17" s="421">
        <v>4935</v>
      </c>
      <c r="D17" s="421">
        <f>C17+B17</f>
        <v>4935</v>
      </c>
      <c r="E17" s="422">
        <f t="shared" si="2"/>
        <v>0.0024198471598055296</v>
      </c>
      <c r="F17" s="420"/>
      <c r="G17" s="421">
        <v>6110</v>
      </c>
      <c r="H17" s="421">
        <f>G17+F17</f>
        <v>6110</v>
      </c>
      <c r="I17" s="423">
        <f>(D17/H17-1)*100</f>
        <v>-19.23076923076923</v>
      </c>
      <c r="J17" s="420"/>
      <c r="K17" s="421">
        <v>53014</v>
      </c>
      <c r="L17" s="421">
        <f>K17+J17</f>
        <v>53014</v>
      </c>
      <c r="M17" s="422">
        <f t="shared" si="3"/>
        <v>0.002428275545102376</v>
      </c>
      <c r="N17" s="420"/>
      <c r="O17" s="421">
        <v>71539</v>
      </c>
      <c r="P17" s="421">
        <f>O17+N17</f>
        <v>71539</v>
      </c>
      <c r="Q17" s="424">
        <f>(L17/P17-1)*100</f>
        <v>-25.89496638197347</v>
      </c>
      <c r="T17" s="301"/>
    </row>
    <row r="18" spans="1:20" s="91" customFormat="1" ht="18" customHeight="1">
      <c r="A18" s="419" t="s">
        <v>165</v>
      </c>
      <c r="B18" s="420">
        <v>0</v>
      </c>
      <c r="C18" s="421">
        <v>3200</v>
      </c>
      <c r="D18" s="421">
        <f>C18+B18</f>
        <v>3200</v>
      </c>
      <c r="E18" s="422">
        <f t="shared" si="2"/>
        <v>0.001569100488627699</v>
      </c>
      <c r="F18" s="420"/>
      <c r="G18" s="421">
        <v>4050</v>
      </c>
      <c r="H18" s="421">
        <f>G18+F18</f>
        <v>4050</v>
      </c>
      <c r="I18" s="423">
        <f>(D18/H18-1)*100</f>
        <v>-20.98765432098766</v>
      </c>
      <c r="J18" s="420"/>
      <c r="K18" s="421">
        <v>24375</v>
      </c>
      <c r="L18" s="421">
        <f>K18+J18</f>
        <v>24375</v>
      </c>
      <c r="M18" s="422">
        <f t="shared" si="3"/>
        <v>0.0011164827481772819</v>
      </c>
      <c r="N18" s="420"/>
      <c r="O18" s="421">
        <v>39918</v>
      </c>
      <c r="P18" s="421">
        <f>O18+N18</f>
        <v>39918</v>
      </c>
      <c r="Q18" s="424">
        <f>(L18/P18-1)*100</f>
        <v>-38.937321509093636</v>
      </c>
      <c r="T18" s="301"/>
    </row>
    <row r="19" spans="1:17" s="91" customFormat="1" ht="18" customHeight="1">
      <c r="A19" s="419" t="s">
        <v>166</v>
      </c>
      <c r="B19" s="420">
        <v>0</v>
      </c>
      <c r="C19" s="421">
        <v>2968</v>
      </c>
      <c r="D19" s="421">
        <f>C19+B19</f>
        <v>2968</v>
      </c>
      <c r="E19" s="422">
        <f t="shared" si="2"/>
        <v>0.0014553407032021908</v>
      </c>
      <c r="F19" s="420"/>
      <c r="G19" s="421">
        <v>4589</v>
      </c>
      <c r="H19" s="421">
        <f>G19+F19</f>
        <v>4589</v>
      </c>
      <c r="I19" s="423">
        <f>(D19/H19-1)*100</f>
        <v>-35.323599912835036</v>
      </c>
      <c r="J19" s="420"/>
      <c r="K19" s="421">
        <v>44884</v>
      </c>
      <c r="L19" s="421">
        <f>K19+J19</f>
        <v>44884</v>
      </c>
      <c r="M19" s="422">
        <f t="shared" si="3"/>
        <v>0.002055885606941092</v>
      </c>
      <c r="N19" s="420"/>
      <c r="O19" s="421">
        <v>49505</v>
      </c>
      <c r="P19" s="421">
        <f>O19+N19</f>
        <v>49505</v>
      </c>
      <c r="Q19" s="424">
        <f>(L19/P19-1)*100</f>
        <v>-9.334410665589331</v>
      </c>
    </row>
    <row r="20" spans="1:17" s="91" customFormat="1" ht="18" customHeight="1">
      <c r="A20" s="419" t="s">
        <v>167</v>
      </c>
      <c r="B20" s="420">
        <v>0</v>
      </c>
      <c r="C20" s="421">
        <v>2076</v>
      </c>
      <c r="D20" s="421">
        <f>C20+B20</f>
        <v>2076</v>
      </c>
      <c r="E20" s="422">
        <f t="shared" si="2"/>
        <v>0.0010179539419972199</v>
      </c>
      <c r="F20" s="420"/>
      <c r="G20" s="421">
        <v>1420</v>
      </c>
      <c r="H20" s="421">
        <f>G20+F20</f>
        <v>1420</v>
      </c>
      <c r="I20" s="423">
        <f>(D20/H20-1)*100</f>
        <v>46.19718309859155</v>
      </c>
      <c r="J20" s="420"/>
      <c r="K20" s="421">
        <v>16869</v>
      </c>
      <c r="L20" s="421">
        <f>K20+J20</f>
        <v>16869</v>
      </c>
      <c r="M20" s="422">
        <f t="shared" si="3"/>
        <v>0.000772674768369336</v>
      </c>
      <c r="N20" s="420"/>
      <c r="O20" s="421">
        <v>14648</v>
      </c>
      <c r="P20" s="421">
        <f>O20+N20</f>
        <v>14648</v>
      </c>
      <c r="Q20" s="424">
        <f>(L20/P20-1)*100</f>
        <v>15.162479519388317</v>
      </c>
    </row>
    <row r="21" spans="1:17" s="91" customFormat="1" ht="18" customHeight="1">
      <c r="A21" s="419" t="s">
        <v>168</v>
      </c>
      <c r="B21" s="420">
        <v>0</v>
      </c>
      <c r="C21" s="421">
        <v>1649</v>
      </c>
      <c r="D21" s="421">
        <f>C21+B21</f>
        <v>1649</v>
      </c>
      <c r="E21" s="422">
        <f>(D21/$D$8)</f>
        <v>0.0008085770955459611</v>
      </c>
      <c r="F21" s="420"/>
      <c r="G21" s="421">
        <v>907</v>
      </c>
      <c r="H21" s="421">
        <f>G21+F21</f>
        <v>907</v>
      </c>
      <c r="I21" s="423">
        <f>(D21/H21-1)*100</f>
        <v>81.80815876515987</v>
      </c>
      <c r="J21" s="420"/>
      <c r="K21" s="421">
        <v>14500</v>
      </c>
      <c r="L21" s="421">
        <f>K21+J21</f>
        <v>14500</v>
      </c>
      <c r="M21" s="422">
        <f>(L21/$L$8)</f>
        <v>0.0006641640963516138</v>
      </c>
      <c r="N21" s="420"/>
      <c r="O21" s="421">
        <v>1335</v>
      </c>
      <c r="P21" s="421">
        <f>O21+N21</f>
        <v>1335</v>
      </c>
      <c r="Q21" s="424">
        <f>(L21/P21-1)*100</f>
        <v>986.1423220973784</v>
      </c>
    </row>
    <row r="22" spans="1:17" s="91" customFormat="1" ht="18" customHeight="1">
      <c r="A22" s="419" t="s">
        <v>169</v>
      </c>
      <c r="B22" s="420">
        <v>0</v>
      </c>
      <c r="C22" s="421">
        <v>1614</v>
      </c>
      <c r="D22" s="421">
        <f>C22+B22</f>
        <v>1614</v>
      </c>
      <c r="E22" s="422">
        <f>(D22/$D$8)</f>
        <v>0.0007914150589515957</v>
      </c>
      <c r="F22" s="420"/>
      <c r="G22" s="421">
        <v>826</v>
      </c>
      <c r="H22" s="421">
        <f>G22+F22</f>
        <v>826</v>
      </c>
      <c r="I22" s="423">
        <f>(D22/H22-1)*100</f>
        <v>95.39951573849879</v>
      </c>
      <c r="J22" s="420"/>
      <c r="K22" s="421">
        <v>14638</v>
      </c>
      <c r="L22" s="421">
        <f>K22+J22</f>
        <v>14638</v>
      </c>
      <c r="M22" s="422">
        <f>(L22/$L$8)</f>
        <v>0.0006704851063720637</v>
      </c>
      <c r="N22" s="420"/>
      <c r="O22" s="421">
        <v>11021</v>
      </c>
      <c r="P22" s="421">
        <f>O22+N22</f>
        <v>11021</v>
      </c>
      <c r="Q22" s="424">
        <f>(L22/P22-1)*100</f>
        <v>32.81916341529807</v>
      </c>
    </row>
    <row r="23" spans="1:17" s="91" customFormat="1" ht="18" customHeight="1" thickBot="1">
      <c r="A23" s="425" t="s">
        <v>170</v>
      </c>
      <c r="B23" s="426">
        <v>0</v>
      </c>
      <c r="C23" s="427">
        <v>10340</v>
      </c>
      <c r="D23" s="427">
        <f>C23+B23</f>
        <v>10340</v>
      </c>
      <c r="E23" s="428">
        <f>(D23/$D$8)</f>
        <v>0.005070155953878252</v>
      </c>
      <c r="F23" s="426">
        <v>0</v>
      </c>
      <c r="G23" s="427">
        <v>10802</v>
      </c>
      <c r="H23" s="427">
        <f>G23+F23</f>
        <v>10802</v>
      </c>
      <c r="I23" s="429">
        <f>(D23/H23-1)*100</f>
        <v>-4.276985743380857</v>
      </c>
      <c r="J23" s="426">
        <v>0</v>
      </c>
      <c r="K23" s="427">
        <v>110081</v>
      </c>
      <c r="L23" s="427">
        <f>K23+J23</f>
        <v>110081</v>
      </c>
      <c r="M23" s="428">
        <f>(L23/$L$8)</f>
        <v>0.0050421964062401375</v>
      </c>
      <c r="N23" s="426">
        <v>0</v>
      </c>
      <c r="O23" s="427">
        <v>112258</v>
      </c>
      <c r="P23" s="427">
        <f>O23+N23</f>
        <v>112258</v>
      </c>
      <c r="Q23" s="430">
        <f>(L23/P23-1)*100</f>
        <v>-1.9392827237256993</v>
      </c>
    </row>
    <row r="24" s="90" customFormat="1" ht="6" customHeight="1" thickTop="1">
      <c r="A24" s="89"/>
    </row>
    <row r="25" ht="13.5">
      <c r="A25" s="113" t="s">
        <v>40</v>
      </c>
    </row>
    <row r="28" ht="12.75">
      <c r="B28" s="302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4:Q65536 I24:I65536 Q3 I3 I5 Q5">
    <cfRule type="cellIs" priority="3" dxfId="96" operator="lessThan" stopIfTrue="1">
      <formula>0</formula>
    </cfRule>
  </conditionalFormatting>
  <conditionalFormatting sqref="Q8:Q23 I8:I23">
    <cfRule type="cellIs" priority="4" dxfId="96" operator="lessThan" stopIfTrue="1">
      <formula>0</formula>
    </cfRule>
    <cfRule type="cellIs" priority="5" dxfId="98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32" topLeftCell="A1" activePane="topLeft" state="split"/>
      <selection pane="topLeft" activeCell="E29" sqref="E29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2812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28125" style="88" customWidth="1"/>
    <col min="11" max="11" width="11.28125" style="88" customWidth="1"/>
    <col min="12" max="12" width="9.00390625" style="88" customWidth="1"/>
    <col min="13" max="13" width="10.28125" style="88" customWidth="1"/>
    <col min="14" max="14" width="9.00390625" style="88" customWidth="1"/>
    <col min="15" max="15" width="10.8515625" style="88" customWidth="1"/>
    <col min="16" max="16" width="9.140625" style="88" customWidth="1"/>
    <col min="17" max="17" width="7.7109375" style="88" bestFit="1" customWidth="1"/>
    <col min="18" max="16384" width="9.140625" style="88" customWidth="1"/>
  </cols>
  <sheetData>
    <row r="1" spans="14:17" ht="18" thickBot="1">
      <c r="N1" s="545" t="s">
        <v>26</v>
      </c>
      <c r="O1" s="546"/>
      <c r="P1" s="546"/>
      <c r="Q1" s="547"/>
    </row>
    <row r="2" ht="7.5" customHeight="1" thickBot="1"/>
    <row r="3" spans="1:17" ht="24" customHeight="1">
      <c r="A3" s="553" t="s">
        <v>39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5"/>
    </row>
    <row r="4" spans="1:17" ht="16.5" customHeight="1" thickBot="1">
      <c r="A4" s="556" t="s">
        <v>36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</row>
    <row r="5" spans="1:17" ht="13.5" thickBot="1">
      <c r="A5" s="574" t="s">
        <v>35</v>
      </c>
      <c r="B5" s="548" t="s">
        <v>34</v>
      </c>
      <c r="C5" s="549"/>
      <c r="D5" s="549"/>
      <c r="E5" s="549"/>
      <c r="F5" s="550"/>
      <c r="G5" s="550"/>
      <c r="H5" s="550"/>
      <c r="I5" s="551"/>
      <c r="J5" s="549" t="s">
        <v>33</v>
      </c>
      <c r="K5" s="549"/>
      <c r="L5" s="549"/>
      <c r="M5" s="549"/>
      <c r="N5" s="549"/>
      <c r="O5" s="549"/>
      <c r="P5" s="549"/>
      <c r="Q5" s="552"/>
    </row>
    <row r="6" spans="1:17" s="104" customFormat="1" ht="25.5" customHeight="1" thickBot="1">
      <c r="A6" s="575"/>
      <c r="B6" s="571" t="s">
        <v>152</v>
      </c>
      <c r="C6" s="572"/>
      <c r="D6" s="573"/>
      <c r="E6" s="567" t="s">
        <v>32</v>
      </c>
      <c r="F6" s="571" t="s">
        <v>153</v>
      </c>
      <c r="G6" s="572"/>
      <c r="H6" s="573"/>
      <c r="I6" s="569" t="s">
        <v>31</v>
      </c>
      <c r="J6" s="571" t="s">
        <v>154</v>
      </c>
      <c r="K6" s="572"/>
      <c r="L6" s="573"/>
      <c r="M6" s="567" t="s">
        <v>32</v>
      </c>
      <c r="N6" s="571" t="s">
        <v>155</v>
      </c>
      <c r="O6" s="572"/>
      <c r="P6" s="573"/>
      <c r="Q6" s="567" t="s">
        <v>31</v>
      </c>
    </row>
    <row r="7" spans="1:17" s="99" customFormat="1" ht="25.5" thickBot="1">
      <c r="A7" s="576"/>
      <c r="B7" s="103" t="s">
        <v>20</v>
      </c>
      <c r="C7" s="100" t="s">
        <v>19</v>
      </c>
      <c r="D7" s="100" t="s">
        <v>15</v>
      </c>
      <c r="E7" s="568"/>
      <c r="F7" s="103" t="s">
        <v>20</v>
      </c>
      <c r="G7" s="101" t="s">
        <v>19</v>
      </c>
      <c r="H7" s="100" t="s">
        <v>15</v>
      </c>
      <c r="I7" s="570"/>
      <c r="J7" s="103" t="s">
        <v>20</v>
      </c>
      <c r="K7" s="100" t="s">
        <v>19</v>
      </c>
      <c r="L7" s="101" t="s">
        <v>15</v>
      </c>
      <c r="M7" s="568"/>
      <c r="N7" s="102" t="s">
        <v>20</v>
      </c>
      <c r="O7" s="101" t="s">
        <v>19</v>
      </c>
      <c r="P7" s="100" t="s">
        <v>15</v>
      </c>
      <c r="Q7" s="568"/>
    </row>
    <row r="8" spans="1:17" s="106" customFormat="1" ht="17.25" customHeight="1" thickBot="1">
      <c r="A8" s="111" t="s">
        <v>22</v>
      </c>
      <c r="B8" s="109">
        <f>SUM(B9:B22)</f>
        <v>15439.292999999998</v>
      </c>
      <c r="C8" s="108">
        <f>SUM(C9:C22)</f>
        <v>1060.647</v>
      </c>
      <c r="D8" s="108">
        <f>C8+B8</f>
        <v>16499.94</v>
      </c>
      <c r="E8" s="110">
        <f>(D8/$D$8)</f>
        <v>1</v>
      </c>
      <c r="F8" s="109">
        <f>SUM(F9:F22)</f>
        <v>14331.955999999998</v>
      </c>
      <c r="G8" s="108">
        <f>SUM(G9:G22)</f>
        <v>1504.153</v>
      </c>
      <c r="H8" s="108">
        <f>G8+F8</f>
        <v>15836.108999999999</v>
      </c>
      <c r="I8" s="107">
        <f>(D8/H8-1)*100</f>
        <v>4.191881983131074</v>
      </c>
      <c r="J8" s="109">
        <f>SUM(J9:J22)</f>
        <v>153605.17099999994</v>
      </c>
      <c r="K8" s="108">
        <f>SUM(K9:K22)</f>
        <v>14615.00599999999</v>
      </c>
      <c r="L8" s="108">
        <f>K8+J8</f>
        <v>168220.17699999994</v>
      </c>
      <c r="M8" s="110">
        <f>(L8/$L$8)</f>
        <v>1</v>
      </c>
      <c r="N8" s="109">
        <f>SUM(N9:N22)</f>
        <v>147610.744</v>
      </c>
      <c r="O8" s="108">
        <f>SUM(O9:O22)</f>
        <v>13945.686599999994</v>
      </c>
      <c r="P8" s="108">
        <f>O8+N8</f>
        <v>161556.4306</v>
      </c>
      <c r="Q8" s="107">
        <f>(L8/P8-1)*100</f>
        <v>4.124717521457755</v>
      </c>
    </row>
    <row r="9" spans="1:17" s="91" customFormat="1" ht="17.25" customHeight="1" thickTop="1">
      <c r="A9" s="413" t="s">
        <v>156</v>
      </c>
      <c r="B9" s="414">
        <v>6836.927000000001</v>
      </c>
      <c r="C9" s="415">
        <v>180.163</v>
      </c>
      <c r="D9" s="415">
        <f>C9+B9</f>
        <v>7017.09</v>
      </c>
      <c r="E9" s="416">
        <f>(D9/$D$8)</f>
        <v>0.4252797282899211</v>
      </c>
      <c r="F9" s="414">
        <v>7048.6630000000005</v>
      </c>
      <c r="G9" s="415">
        <v>278.41299999999995</v>
      </c>
      <c r="H9" s="415">
        <f>G9+F9</f>
        <v>7327.076</v>
      </c>
      <c r="I9" s="417">
        <f>(D9/H9-1)*100</f>
        <v>-4.230691752071358</v>
      </c>
      <c r="J9" s="414">
        <v>67470.59999999996</v>
      </c>
      <c r="K9" s="415">
        <v>2545.4230000000002</v>
      </c>
      <c r="L9" s="415">
        <f>K9+J9</f>
        <v>70016.02299999996</v>
      </c>
      <c r="M9" s="416">
        <f>(L9/$L$8)</f>
        <v>0.4162165576606187</v>
      </c>
      <c r="N9" s="414">
        <v>63981.958000000006</v>
      </c>
      <c r="O9" s="415">
        <v>2254.377</v>
      </c>
      <c r="P9" s="415">
        <f>O9+N9</f>
        <v>66236.335</v>
      </c>
      <c r="Q9" s="418">
        <f>(L9/P9-1)*100</f>
        <v>5.706366452793543</v>
      </c>
    </row>
    <row r="10" spans="1:17" s="91" customFormat="1" ht="17.25" customHeight="1">
      <c r="A10" s="419" t="s">
        <v>171</v>
      </c>
      <c r="B10" s="420">
        <v>2786.77</v>
      </c>
      <c r="C10" s="421">
        <v>0</v>
      </c>
      <c r="D10" s="421">
        <f>C10+B10</f>
        <v>2786.77</v>
      </c>
      <c r="E10" s="422">
        <f>(D10/$D$8)</f>
        <v>0.1688957656815722</v>
      </c>
      <c r="F10" s="420">
        <v>2308.3540000000003</v>
      </c>
      <c r="G10" s="421"/>
      <c r="H10" s="421">
        <f>G10+F10</f>
        <v>2308.3540000000003</v>
      </c>
      <c r="I10" s="423">
        <f>(D10/H10-1)*100</f>
        <v>20.72541733200366</v>
      </c>
      <c r="J10" s="420">
        <v>27989.387</v>
      </c>
      <c r="K10" s="421"/>
      <c r="L10" s="421">
        <f>K10+J10</f>
        <v>27989.387</v>
      </c>
      <c r="M10" s="422">
        <f>(L10/$L$8)</f>
        <v>0.1663854330625274</v>
      </c>
      <c r="N10" s="420">
        <v>27996.090999999993</v>
      </c>
      <c r="O10" s="421"/>
      <c r="P10" s="421">
        <f>O10+N10</f>
        <v>27996.090999999993</v>
      </c>
      <c r="Q10" s="424">
        <f>(L10/P10-1)*100</f>
        <v>-0.023946200203428525</v>
      </c>
    </row>
    <row r="11" spans="1:17" s="91" customFormat="1" ht="17.25" customHeight="1">
      <c r="A11" s="419" t="s">
        <v>157</v>
      </c>
      <c r="B11" s="420">
        <v>1946.2749999999999</v>
      </c>
      <c r="C11" s="421">
        <v>56.679</v>
      </c>
      <c r="D11" s="421">
        <f>C11+B11</f>
        <v>2002.954</v>
      </c>
      <c r="E11" s="422">
        <f>(D11/$D$8)</f>
        <v>0.12139159293912584</v>
      </c>
      <c r="F11" s="420">
        <v>1627.1829999999998</v>
      </c>
      <c r="G11" s="421">
        <v>47.715999999999994</v>
      </c>
      <c r="H11" s="421">
        <f>G11+F11</f>
        <v>1674.8989999999997</v>
      </c>
      <c r="I11" s="423">
        <f>(D11/H11-1)*100</f>
        <v>19.58655417431143</v>
      </c>
      <c r="J11" s="420">
        <v>19894.87599999999</v>
      </c>
      <c r="K11" s="421">
        <v>369.4419999999999</v>
      </c>
      <c r="L11" s="421">
        <f>K11+J11</f>
        <v>20264.31799999999</v>
      </c>
      <c r="M11" s="422">
        <f>(L11/$L$8)</f>
        <v>0.12046306430886704</v>
      </c>
      <c r="N11" s="420">
        <v>19606.56700000001</v>
      </c>
      <c r="O11" s="421">
        <v>255.59500000000003</v>
      </c>
      <c r="P11" s="421">
        <f>O11+N11</f>
        <v>19862.16200000001</v>
      </c>
      <c r="Q11" s="424">
        <f>(L11/P11-1)*100</f>
        <v>2.024734266088335</v>
      </c>
    </row>
    <row r="12" spans="1:17" s="91" customFormat="1" ht="17.25" customHeight="1">
      <c r="A12" s="419" t="s">
        <v>172</v>
      </c>
      <c r="B12" s="420">
        <v>1711.463</v>
      </c>
      <c r="C12" s="421">
        <v>0</v>
      </c>
      <c r="D12" s="421">
        <f aca="true" t="shared" si="0" ref="D12:D19">C12+B12</f>
        <v>1711.463</v>
      </c>
      <c r="E12" s="422">
        <f aca="true" t="shared" si="1" ref="E12:E19">(D12/$D$8)</f>
        <v>0.10372540748633026</v>
      </c>
      <c r="F12" s="420">
        <v>1486.3660000000004</v>
      </c>
      <c r="G12" s="421"/>
      <c r="H12" s="421">
        <f aca="true" t="shared" si="2" ref="H12:H19">G12+F12</f>
        <v>1486.3660000000004</v>
      </c>
      <c r="I12" s="423">
        <f aca="true" t="shared" si="3" ref="I12:I21">(D12/H12-1)*100</f>
        <v>15.144116590395607</v>
      </c>
      <c r="J12" s="420">
        <v>18028.50399999999</v>
      </c>
      <c r="K12" s="421"/>
      <c r="L12" s="421">
        <f aca="true" t="shared" si="4" ref="L12:L19">K12+J12</f>
        <v>18028.50399999999</v>
      </c>
      <c r="M12" s="422">
        <f aca="true" t="shared" si="5" ref="M12:M19">(L12/$L$8)</f>
        <v>0.10717206652326847</v>
      </c>
      <c r="N12" s="420">
        <v>12656.983000000011</v>
      </c>
      <c r="O12" s="421"/>
      <c r="P12" s="421">
        <f aca="true" t="shared" si="6" ref="P12:P19">O12+N12</f>
        <v>12656.983000000011</v>
      </c>
      <c r="Q12" s="424">
        <f aca="true" t="shared" si="7" ref="Q12:Q19">(L12/P12-1)*100</f>
        <v>42.439189497212524</v>
      </c>
    </row>
    <row r="13" spans="1:17" s="91" customFormat="1" ht="17.25" customHeight="1">
      <c r="A13" s="419" t="s">
        <v>173</v>
      </c>
      <c r="B13" s="420">
        <v>901.25</v>
      </c>
      <c r="C13" s="421">
        <v>185.16</v>
      </c>
      <c r="D13" s="421">
        <f t="shared" si="0"/>
        <v>1086.41</v>
      </c>
      <c r="E13" s="422">
        <f t="shared" si="1"/>
        <v>0.06584326973310207</v>
      </c>
      <c r="F13" s="420"/>
      <c r="G13" s="421">
        <v>458.96799999999996</v>
      </c>
      <c r="H13" s="421">
        <f t="shared" si="2"/>
        <v>458.96799999999996</v>
      </c>
      <c r="I13" s="423">
        <f t="shared" si="3"/>
        <v>136.70713426644124</v>
      </c>
      <c r="J13" s="420">
        <v>6640.2189999999955</v>
      </c>
      <c r="K13" s="421">
        <v>4928.494999999999</v>
      </c>
      <c r="L13" s="421">
        <f t="shared" si="4"/>
        <v>11568.713999999994</v>
      </c>
      <c r="M13" s="422">
        <f t="shared" si="5"/>
        <v>0.06877126279566333</v>
      </c>
      <c r="N13" s="420"/>
      <c r="O13" s="421">
        <v>3363.1949999999997</v>
      </c>
      <c r="P13" s="421">
        <f t="shared" si="6"/>
        <v>3363.1949999999997</v>
      </c>
      <c r="Q13" s="424">
        <f t="shared" si="7"/>
        <v>243.97987627836017</v>
      </c>
    </row>
    <row r="14" spans="1:17" s="91" customFormat="1" ht="17.25" customHeight="1">
      <c r="A14" s="419" t="s">
        <v>174</v>
      </c>
      <c r="B14" s="420">
        <v>331.7</v>
      </c>
      <c r="C14" s="421">
        <v>0</v>
      </c>
      <c r="D14" s="421">
        <f t="shared" si="0"/>
        <v>331.7</v>
      </c>
      <c r="E14" s="422">
        <f t="shared" si="1"/>
        <v>0.020103103405224504</v>
      </c>
      <c r="F14" s="420">
        <v>256.79999999999995</v>
      </c>
      <c r="G14" s="421"/>
      <c r="H14" s="421">
        <f t="shared" si="2"/>
        <v>256.79999999999995</v>
      </c>
      <c r="I14" s="423">
        <f t="shared" si="3"/>
        <v>29.166666666666675</v>
      </c>
      <c r="J14" s="420">
        <v>3039.100000000001</v>
      </c>
      <c r="K14" s="421"/>
      <c r="L14" s="421">
        <f t="shared" si="4"/>
        <v>3039.100000000001</v>
      </c>
      <c r="M14" s="422">
        <f t="shared" si="5"/>
        <v>0.018066203794328443</v>
      </c>
      <c r="N14" s="420">
        <v>3319.7</v>
      </c>
      <c r="O14" s="421"/>
      <c r="P14" s="421">
        <f t="shared" si="6"/>
        <v>3319.7</v>
      </c>
      <c r="Q14" s="424">
        <f t="shared" si="7"/>
        <v>-8.45257101545317</v>
      </c>
    </row>
    <row r="15" spans="1:17" s="91" customFormat="1" ht="17.25" customHeight="1">
      <c r="A15" s="419" t="s">
        <v>167</v>
      </c>
      <c r="B15" s="420">
        <v>310.33099999999996</v>
      </c>
      <c r="C15" s="421">
        <v>0</v>
      </c>
      <c r="D15" s="421">
        <f t="shared" si="0"/>
        <v>310.33099999999996</v>
      </c>
      <c r="E15" s="422">
        <f t="shared" si="1"/>
        <v>0.01880800778669498</v>
      </c>
      <c r="F15" s="420">
        <v>318.35999999999996</v>
      </c>
      <c r="G15" s="421"/>
      <c r="H15" s="421">
        <f t="shared" si="2"/>
        <v>318.35999999999996</v>
      </c>
      <c r="I15" s="423">
        <f t="shared" si="3"/>
        <v>-2.521987686895333</v>
      </c>
      <c r="J15" s="420">
        <v>3132.047999999999</v>
      </c>
      <c r="K15" s="421"/>
      <c r="L15" s="421">
        <f t="shared" si="4"/>
        <v>3132.047999999999</v>
      </c>
      <c r="M15" s="422">
        <f t="shared" si="5"/>
        <v>0.01861874155559829</v>
      </c>
      <c r="N15" s="420">
        <v>3563.6930000000007</v>
      </c>
      <c r="O15" s="421"/>
      <c r="P15" s="421">
        <f t="shared" si="6"/>
        <v>3563.6930000000007</v>
      </c>
      <c r="Q15" s="424">
        <f t="shared" si="7"/>
        <v>-12.112294745927944</v>
      </c>
    </row>
    <row r="16" spans="1:17" s="91" customFormat="1" ht="17.25" customHeight="1">
      <c r="A16" s="419" t="s">
        <v>175</v>
      </c>
      <c r="B16" s="420">
        <v>296.578</v>
      </c>
      <c r="C16" s="421">
        <v>0</v>
      </c>
      <c r="D16" s="421">
        <f t="shared" si="0"/>
        <v>296.578</v>
      </c>
      <c r="E16" s="422">
        <f t="shared" si="1"/>
        <v>0.01797448960420462</v>
      </c>
      <c r="F16" s="420">
        <v>322.086</v>
      </c>
      <c r="G16" s="421"/>
      <c r="H16" s="421">
        <f t="shared" si="2"/>
        <v>322.086</v>
      </c>
      <c r="I16" s="423">
        <f t="shared" si="3"/>
        <v>-7.919623951367038</v>
      </c>
      <c r="J16" s="420">
        <v>3163.6339999999996</v>
      </c>
      <c r="K16" s="421">
        <v>60.987</v>
      </c>
      <c r="L16" s="421">
        <f t="shared" si="4"/>
        <v>3224.6209999999996</v>
      </c>
      <c r="M16" s="422">
        <f t="shared" si="5"/>
        <v>0.019169050095578018</v>
      </c>
      <c r="N16" s="420">
        <v>3466.690000000001</v>
      </c>
      <c r="O16" s="421"/>
      <c r="P16" s="421">
        <f t="shared" si="6"/>
        <v>3466.690000000001</v>
      </c>
      <c r="Q16" s="424">
        <f t="shared" si="7"/>
        <v>-6.982712616357423</v>
      </c>
    </row>
    <row r="17" spans="1:17" s="91" customFormat="1" ht="17.25" customHeight="1">
      <c r="A17" s="419" t="s">
        <v>169</v>
      </c>
      <c r="B17" s="420">
        <v>0</v>
      </c>
      <c r="C17" s="421">
        <v>97.20600000000006</v>
      </c>
      <c r="D17" s="421">
        <f t="shared" si="0"/>
        <v>97.20600000000006</v>
      </c>
      <c r="E17" s="422">
        <f t="shared" si="1"/>
        <v>0.00589129415016055</v>
      </c>
      <c r="F17" s="420"/>
      <c r="G17" s="421">
        <v>41.52900000000003</v>
      </c>
      <c r="H17" s="421">
        <f t="shared" si="2"/>
        <v>41.52900000000003</v>
      </c>
      <c r="I17" s="423">
        <f t="shared" si="3"/>
        <v>134.06775987863898</v>
      </c>
      <c r="J17" s="420"/>
      <c r="K17" s="421">
        <v>936.5609999999976</v>
      </c>
      <c r="L17" s="421">
        <f t="shared" si="4"/>
        <v>936.5609999999976</v>
      </c>
      <c r="M17" s="422">
        <f t="shared" si="5"/>
        <v>0.005567471255246616</v>
      </c>
      <c r="N17" s="420"/>
      <c r="O17" s="421">
        <v>677.3149999999985</v>
      </c>
      <c r="P17" s="421">
        <f t="shared" si="6"/>
        <v>677.3149999999985</v>
      </c>
      <c r="Q17" s="424">
        <f t="shared" si="7"/>
        <v>38.27554387544936</v>
      </c>
    </row>
    <row r="18" spans="1:17" s="91" customFormat="1" ht="17.25" customHeight="1">
      <c r="A18" s="419" t="s">
        <v>162</v>
      </c>
      <c r="B18" s="420">
        <v>83.89800000000001</v>
      </c>
      <c r="C18" s="421">
        <v>0</v>
      </c>
      <c r="D18" s="421">
        <f t="shared" si="0"/>
        <v>83.89800000000001</v>
      </c>
      <c r="E18" s="422">
        <f t="shared" si="1"/>
        <v>0.005084745762711866</v>
      </c>
      <c r="F18" s="420">
        <v>166.914</v>
      </c>
      <c r="G18" s="421"/>
      <c r="H18" s="421">
        <f t="shared" si="2"/>
        <v>166.914</v>
      </c>
      <c r="I18" s="423">
        <f t="shared" si="3"/>
        <v>-49.735792084546524</v>
      </c>
      <c r="J18" s="420">
        <v>1292.9229999999995</v>
      </c>
      <c r="K18" s="421"/>
      <c r="L18" s="421">
        <f t="shared" si="4"/>
        <v>1292.9229999999995</v>
      </c>
      <c r="M18" s="422">
        <f t="shared" si="5"/>
        <v>0.007685897274974333</v>
      </c>
      <c r="N18" s="420">
        <v>1423.879</v>
      </c>
      <c r="O18" s="421"/>
      <c r="P18" s="421">
        <f t="shared" si="6"/>
        <v>1423.879</v>
      </c>
      <c r="Q18" s="424">
        <f t="shared" si="7"/>
        <v>-9.197129812294468</v>
      </c>
    </row>
    <row r="19" spans="1:17" s="91" customFormat="1" ht="17.25" customHeight="1">
      <c r="A19" s="419" t="s">
        <v>160</v>
      </c>
      <c r="B19" s="420">
        <v>81.49000000000001</v>
      </c>
      <c r="C19" s="421">
        <v>0</v>
      </c>
      <c r="D19" s="421">
        <f t="shared" si="0"/>
        <v>81.49000000000001</v>
      </c>
      <c r="E19" s="422">
        <f t="shared" si="1"/>
        <v>0.004938805838081837</v>
      </c>
      <c r="F19" s="420">
        <v>69.30899999999998</v>
      </c>
      <c r="G19" s="421"/>
      <c r="H19" s="421">
        <f t="shared" si="2"/>
        <v>69.30899999999998</v>
      </c>
      <c r="I19" s="423">
        <f t="shared" si="3"/>
        <v>17.574918120301874</v>
      </c>
      <c r="J19" s="420">
        <v>869.9959999999993</v>
      </c>
      <c r="K19" s="421"/>
      <c r="L19" s="421">
        <f t="shared" si="4"/>
        <v>869.9959999999993</v>
      </c>
      <c r="M19" s="422">
        <f t="shared" si="5"/>
        <v>0.005171769614771001</v>
      </c>
      <c r="N19" s="420">
        <v>1505.369999999996</v>
      </c>
      <c r="O19" s="421">
        <v>7.1579999999999995</v>
      </c>
      <c r="P19" s="421">
        <f t="shared" si="6"/>
        <v>1512.527999999996</v>
      </c>
      <c r="Q19" s="424">
        <f t="shared" si="7"/>
        <v>-42.48066812647424</v>
      </c>
    </row>
    <row r="20" spans="1:17" s="91" customFormat="1" ht="17.25" customHeight="1">
      <c r="A20" s="419" t="s">
        <v>176</v>
      </c>
      <c r="B20" s="420">
        <v>76.881</v>
      </c>
      <c r="C20" s="421">
        <v>0</v>
      </c>
      <c r="D20" s="421">
        <f>C20+B20</f>
        <v>76.881</v>
      </c>
      <c r="E20" s="422">
        <f>(D20/$D$8)</f>
        <v>0.004659471488987233</v>
      </c>
      <c r="F20" s="420"/>
      <c r="G20" s="421"/>
      <c r="H20" s="421">
        <f>G20+F20</f>
        <v>0</v>
      </c>
      <c r="I20" s="423"/>
      <c r="J20" s="420">
        <v>299.974</v>
      </c>
      <c r="K20" s="421"/>
      <c r="L20" s="421">
        <f>K20+J20</f>
        <v>299.974</v>
      </c>
      <c r="M20" s="422">
        <f>(L20/$L$8)</f>
        <v>0.0017832224727715041</v>
      </c>
      <c r="N20" s="420">
        <v>686.327</v>
      </c>
      <c r="O20" s="421"/>
      <c r="P20" s="421">
        <f>O20+N20</f>
        <v>686.327</v>
      </c>
      <c r="Q20" s="424">
        <f>(L20/P20-1)*100</f>
        <v>-56.29284583004895</v>
      </c>
    </row>
    <row r="21" spans="1:17" s="91" customFormat="1" ht="17.25" customHeight="1">
      <c r="A21" s="419" t="s">
        <v>163</v>
      </c>
      <c r="B21" s="420">
        <v>0</v>
      </c>
      <c r="C21" s="421">
        <v>76.20600000000002</v>
      </c>
      <c r="D21" s="421">
        <f>C21+B21</f>
        <v>76.20600000000002</v>
      </c>
      <c r="E21" s="422">
        <f>(D21/$D$8)</f>
        <v>0.004618562249317271</v>
      </c>
      <c r="F21" s="420"/>
      <c r="G21" s="421">
        <v>86.16999999999996</v>
      </c>
      <c r="H21" s="421">
        <f>G21+F21</f>
        <v>86.16999999999996</v>
      </c>
      <c r="I21" s="423">
        <f t="shared" si="3"/>
        <v>-11.563189044911159</v>
      </c>
      <c r="J21" s="420"/>
      <c r="K21" s="421">
        <v>1017.8199999999985</v>
      </c>
      <c r="L21" s="421">
        <f>K21+J21</f>
        <v>1017.8199999999985</v>
      </c>
      <c r="M21" s="422">
        <f>(L21/$L$8)</f>
        <v>0.006050522702755204</v>
      </c>
      <c r="N21" s="420"/>
      <c r="O21" s="421">
        <v>1161.6099999999967</v>
      </c>
      <c r="P21" s="421">
        <f>O21+N21</f>
        <v>1161.6099999999967</v>
      </c>
      <c r="Q21" s="424">
        <f>(L21/P21-1)*100</f>
        <v>-12.378509138178796</v>
      </c>
    </row>
    <row r="22" spans="1:17" s="91" customFormat="1" ht="17.25" customHeight="1" thickBot="1">
      <c r="A22" s="425" t="s">
        <v>170</v>
      </c>
      <c r="B22" s="426">
        <v>75.72999999999999</v>
      </c>
      <c r="C22" s="427">
        <v>465.23299999999995</v>
      </c>
      <c r="D22" s="427">
        <f>C22+B22</f>
        <v>540.963</v>
      </c>
      <c r="E22" s="428">
        <f>(D22/$D$8)</f>
        <v>0.032785755584565764</v>
      </c>
      <c r="F22" s="426">
        <v>727.9209999999999</v>
      </c>
      <c r="G22" s="427">
        <v>591.3570000000001</v>
      </c>
      <c r="H22" s="427">
        <f>G22+F22</f>
        <v>1319.278</v>
      </c>
      <c r="I22" s="429">
        <f>(D22/H22-1)*100</f>
        <v>-58.995526340922844</v>
      </c>
      <c r="J22" s="426">
        <v>1783.9100000000003</v>
      </c>
      <c r="K22" s="427">
        <v>4756.2779999999975</v>
      </c>
      <c r="L22" s="427">
        <f>K22+J22</f>
        <v>6540.187999999998</v>
      </c>
      <c r="M22" s="428">
        <f>(L22/$L$8)</f>
        <v>0.03887873688303158</v>
      </c>
      <c r="N22" s="426">
        <v>9403.486</v>
      </c>
      <c r="O22" s="427">
        <v>6226.436599999999</v>
      </c>
      <c r="P22" s="427">
        <f>O22+N22</f>
        <v>15629.9226</v>
      </c>
      <c r="Q22" s="430">
        <f>(L22/P22-1)*100</f>
        <v>-58.15597960798604</v>
      </c>
    </row>
    <row r="23" s="90" customFormat="1" ht="6.75" customHeight="1" thickTop="1">
      <c r="A23" s="105"/>
    </row>
    <row r="24" ht="12.75">
      <c r="A24" s="105" t="s">
        <v>38</v>
      </c>
    </row>
    <row r="25" ht="12.75">
      <c r="A25" s="88" t="s">
        <v>27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3:Q65536 I23:I65536 Q3 I3">
    <cfRule type="cellIs" priority="8" dxfId="96" operator="lessThan" stopIfTrue="1">
      <formula>0</formula>
    </cfRule>
  </conditionalFormatting>
  <conditionalFormatting sqref="I8:I22 Q8:Q22">
    <cfRule type="cellIs" priority="9" dxfId="96" operator="lessThan" stopIfTrue="1">
      <formula>0</formula>
    </cfRule>
    <cfRule type="cellIs" priority="10" dxfId="98" operator="greaterThanOrEqual" stopIfTrue="1">
      <formula>0</formula>
    </cfRule>
  </conditionalFormatting>
  <conditionalFormatting sqref="I5 Q5">
    <cfRule type="cellIs" priority="1" dxfId="96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22">
      <selection activeCell="A9" sqref="A9:IV9"/>
    </sheetView>
  </sheetViews>
  <sheetFormatPr defaultColWidth="8.00390625" defaultRowHeight="15"/>
  <cols>
    <col min="1" max="1" width="29.8515625" style="112" customWidth="1"/>
    <col min="2" max="2" width="10.7109375" style="112" bestFit="1" customWidth="1"/>
    <col min="3" max="3" width="12.28125" style="112" bestFit="1" customWidth="1"/>
    <col min="4" max="4" width="9.71093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28125" style="112" bestFit="1" customWidth="1"/>
    <col min="9" max="9" width="11.7109375" style="112" bestFit="1" customWidth="1"/>
    <col min="10" max="10" width="9.7109375" style="112" bestFit="1" customWidth="1"/>
    <col min="11" max="11" width="11.7109375" style="112" bestFit="1" customWidth="1"/>
    <col min="12" max="12" width="10.8515625" style="112" customWidth="1"/>
    <col min="13" max="13" width="9.28125" style="112" customWidth="1"/>
    <col min="14" max="14" width="11.140625" style="112" customWidth="1"/>
    <col min="15" max="15" width="12.28125" style="112" bestFit="1" customWidth="1"/>
    <col min="16" max="16" width="9.28125" style="112" customWidth="1"/>
    <col min="17" max="17" width="10.71093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593" t="s">
        <v>43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5"/>
    </row>
    <row r="4" spans="1:25" ht="21" customHeight="1" thickBot="1">
      <c r="A4" s="605" t="s">
        <v>42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7"/>
    </row>
    <row r="5" spans="1:25" s="131" customFormat="1" ht="19.5" customHeight="1" thickBot="1" thickTop="1">
      <c r="A5" s="596" t="s">
        <v>41</v>
      </c>
      <c r="B5" s="582" t="s">
        <v>34</v>
      </c>
      <c r="C5" s="583"/>
      <c r="D5" s="583"/>
      <c r="E5" s="583"/>
      <c r="F5" s="583"/>
      <c r="G5" s="583"/>
      <c r="H5" s="583"/>
      <c r="I5" s="583"/>
      <c r="J5" s="584"/>
      <c r="K5" s="584"/>
      <c r="L5" s="584"/>
      <c r="M5" s="585"/>
      <c r="N5" s="586" t="s">
        <v>33</v>
      </c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5"/>
    </row>
    <row r="6" spans="1:25" s="130" customFormat="1" ht="26.25" customHeight="1" thickBot="1">
      <c r="A6" s="597"/>
      <c r="B6" s="589" t="s">
        <v>152</v>
      </c>
      <c r="C6" s="578"/>
      <c r="D6" s="578"/>
      <c r="E6" s="578"/>
      <c r="F6" s="590"/>
      <c r="G6" s="579" t="s">
        <v>32</v>
      </c>
      <c r="H6" s="589" t="s">
        <v>153</v>
      </c>
      <c r="I6" s="578"/>
      <c r="J6" s="578"/>
      <c r="K6" s="578"/>
      <c r="L6" s="590"/>
      <c r="M6" s="579" t="s">
        <v>31</v>
      </c>
      <c r="N6" s="577" t="s">
        <v>154</v>
      </c>
      <c r="O6" s="578"/>
      <c r="P6" s="578"/>
      <c r="Q6" s="578"/>
      <c r="R6" s="578"/>
      <c r="S6" s="579" t="s">
        <v>32</v>
      </c>
      <c r="T6" s="577" t="s">
        <v>155</v>
      </c>
      <c r="U6" s="578"/>
      <c r="V6" s="578"/>
      <c r="W6" s="578"/>
      <c r="X6" s="578"/>
      <c r="Y6" s="579" t="s">
        <v>31</v>
      </c>
    </row>
    <row r="7" spans="1:25" s="125" customFormat="1" ht="26.25" customHeight="1">
      <c r="A7" s="598"/>
      <c r="B7" s="602" t="s">
        <v>20</v>
      </c>
      <c r="C7" s="603"/>
      <c r="D7" s="600" t="s">
        <v>19</v>
      </c>
      <c r="E7" s="601"/>
      <c r="F7" s="587" t="s">
        <v>15</v>
      </c>
      <c r="G7" s="580"/>
      <c r="H7" s="602" t="s">
        <v>20</v>
      </c>
      <c r="I7" s="603"/>
      <c r="J7" s="600" t="s">
        <v>19</v>
      </c>
      <c r="K7" s="601"/>
      <c r="L7" s="587" t="s">
        <v>15</v>
      </c>
      <c r="M7" s="580"/>
      <c r="N7" s="603" t="s">
        <v>20</v>
      </c>
      <c r="O7" s="603"/>
      <c r="P7" s="608" t="s">
        <v>19</v>
      </c>
      <c r="Q7" s="603"/>
      <c r="R7" s="587" t="s">
        <v>15</v>
      </c>
      <c r="S7" s="580"/>
      <c r="T7" s="609" t="s">
        <v>20</v>
      </c>
      <c r="U7" s="601"/>
      <c r="V7" s="600" t="s">
        <v>19</v>
      </c>
      <c r="W7" s="604"/>
      <c r="X7" s="587" t="s">
        <v>15</v>
      </c>
      <c r="Y7" s="580"/>
    </row>
    <row r="8" spans="1:25" s="125" customFormat="1" ht="30" thickBot="1">
      <c r="A8" s="599"/>
      <c r="B8" s="128" t="s">
        <v>17</v>
      </c>
      <c r="C8" s="126" t="s">
        <v>16</v>
      </c>
      <c r="D8" s="127" t="s">
        <v>17</v>
      </c>
      <c r="E8" s="126" t="s">
        <v>16</v>
      </c>
      <c r="F8" s="588"/>
      <c r="G8" s="581"/>
      <c r="H8" s="128" t="s">
        <v>17</v>
      </c>
      <c r="I8" s="126" t="s">
        <v>16</v>
      </c>
      <c r="J8" s="127" t="s">
        <v>17</v>
      </c>
      <c r="K8" s="126" t="s">
        <v>16</v>
      </c>
      <c r="L8" s="588"/>
      <c r="M8" s="581"/>
      <c r="N8" s="129" t="s">
        <v>17</v>
      </c>
      <c r="O8" s="126" t="s">
        <v>16</v>
      </c>
      <c r="P8" s="127" t="s">
        <v>17</v>
      </c>
      <c r="Q8" s="126" t="s">
        <v>16</v>
      </c>
      <c r="R8" s="588"/>
      <c r="S8" s="581"/>
      <c r="T8" s="128" t="s">
        <v>17</v>
      </c>
      <c r="U8" s="126" t="s">
        <v>16</v>
      </c>
      <c r="V8" s="127" t="s">
        <v>17</v>
      </c>
      <c r="W8" s="126" t="s">
        <v>16</v>
      </c>
      <c r="X8" s="588"/>
      <c r="Y8" s="581"/>
    </row>
    <row r="9" spans="1:25" s="153" customFormat="1" ht="18" customHeight="1" thickBot="1" thickTop="1">
      <c r="A9" s="190" t="s">
        <v>22</v>
      </c>
      <c r="B9" s="188">
        <f>SUM(B10:B46)</f>
        <v>477852</v>
      </c>
      <c r="C9" s="187">
        <f>SUM(C10:C46)</f>
        <v>483765</v>
      </c>
      <c r="D9" s="186">
        <f>SUM(D10:D46)</f>
        <v>1452</v>
      </c>
      <c r="E9" s="187">
        <f>SUM(E10:E46)</f>
        <v>1198</v>
      </c>
      <c r="F9" s="694">
        <f aca="true" t="shared" si="0" ref="F9:F18">SUM(B9:E9)</f>
        <v>964267</v>
      </c>
      <c r="G9" s="695">
        <f aca="true" t="shared" si="1" ref="G9:G46">F9/$F$9</f>
        <v>1</v>
      </c>
      <c r="H9" s="696">
        <f>SUM(H10:H46)</f>
        <v>447950</v>
      </c>
      <c r="I9" s="187">
        <f>SUM(I10:I46)</f>
        <v>459962</v>
      </c>
      <c r="J9" s="186">
        <f>SUM(J10:J46)</f>
        <v>3067</v>
      </c>
      <c r="K9" s="187">
        <f>SUM(K10:K46)</f>
        <v>4722</v>
      </c>
      <c r="L9" s="694">
        <f aca="true" t="shared" si="2" ref="L9:L18">SUM(H9:K9)</f>
        <v>915701</v>
      </c>
      <c r="M9" s="697">
        <f aca="true" t="shared" si="3" ref="M9:M18">IF(ISERROR(F9/L9-1),"         /0",(F9/L9-1))</f>
        <v>0.05303696293877591</v>
      </c>
      <c r="N9" s="698">
        <f>SUM(N10:N46)</f>
        <v>5415419</v>
      </c>
      <c r="O9" s="187">
        <f>SUM(O10:O46)</f>
        <v>5235216</v>
      </c>
      <c r="P9" s="186">
        <f>SUM(P10:P46)</f>
        <v>20706</v>
      </c>
      <c r="Q9" s="187">
        <f>SUM(Q10:Q46)</f>
        <v>15688</v>
      </c>
      <c r="R9" s="694">
        <f aca="true" t="shared" si="4" ref="R9:R18">SUM(N9:Q9)</f>
        <v>10687029</v>
      </c>
      <c r="S9" s="695">
        <f aca="true" t="shared" si="5" ref="S9:S46">R9/$R$9</f>
        <v>1</v>
      </c>
      <c r="T9" s="696">
        <f>SUM(T10:T46)</f>
        <v>4970886</v>
      </c>
      <c r="U9" s="187">
        <f>SUM(U10:U46)</f>
        <v>4876648</v>
      </c>
      <c r="V9" s="186">
        <f>SUM(V10:V46)</f>
        <v>46657</v>
      </c>
      <c r="W9" s="187">
        <f>SUM(W10:W46)</f>
        <v>52500</v>
      </c>
      <c r="X9" s="694">
        <f aca="true" t="shared" si="6" ref="X9:X18">SUM(T9:W9)</f>
        <v>9946691</v>
      </c>
      <c r="Y9" s="699">
        <f>IF(ISERROR(R9/X9-1),"         /0",(R9/X9-1))</f>
        <v>0.0744305819895279</v>
      </c>
    </row>
    <row r="10" spans="1:25" ht="19.5" customHeight="1" thickTop="1">
      <c r="A10" s="391" t="s">
        <v>156</v>
      </c>
      <c r="B10" s="393">
        <v>153264</v>
      </c>
      <c r="C10" s="394">
        <v>157489</v>
      </c>
      <c r="D10" s="395">
        <v>480</v>
      </c>
      <c r="E10" s="394">
        <v>338</v>
      </c>
      <c r="F10" s="396">
        <f t="shared" si="0"/>
        <v>311571</v>
      </c>
      <c r="G10" s="397">
        <f t="shared" si="1"/>
        <v>0.3231169375287135</v>
      </c>
      <c r="H10" s="398">
        <v>138302</v>
      </c>
      <c r="I10" s="394">
        <v>146546</v>
      </c>
      <c r="J10" s="395">
        <v>1605</v>
      </c>
      <c r="K10" s="394">
        <v>1579</v>
      </c>
      <c r="L10" s="396">
        <f t="shared" si="2"/>
        <v>288032</v>
      </c>
      <c r="M10" s="399">
        <f t="shared" si="3"/>
        <v>0.08172355849350077</v>
      </c>
      <c r="N10" s="393">
        <v>1639680</v>
      </c>
      <c r="O10" s="394">
        <v>1584460</v>
      </c>
      <c r="P10" s="395">
        <v>8495</v>
      </c>
      <c r="Q10" s="394">
        <v>8607</v>
      </c>
      <c r="R10" s="396">
        <f t="shared" si="4"/>
        <v>3241242</v>
      </c>
      <c r="S10" s="397">
        <f t="shared" si="5"/>
        <v>0.3032874711952218</v>
      </c>
      <c r="T10" s="398">
        <v>1475006</v>
      </c>
      <c r="U10" s="394">
        <v>1459539</v>
      </c>
      <c r="V10" s="395">
        <v>30268</v>
      </c>
      <c r="W10" s="394">
        <v>31388</v>
      </c>
      <c r="X10" s="396">
        <f t="shared" si="6"/>
        <v>2996201</v>
      </c>
      <c r="Y10" s="400">
        <f aca="true" t="shared" si="7" ref="Y10:Y18">IF(ISERROR(R10/X10-1),"         /0",IF(R10/X10&gt;5,"  *  ",(R10/X10-1)))</f>
        <v>0.08178389901078065</v>
      </c>
    </row>
    <row r="11" spans="1:25" ht="19.5" customHeight="1">
      <c r="A11" s="401" t="s">
        <v>162</v>
      </c>
      <c r="B11" s="353">
        <v>69294</v>
      </c>
      <c r="C11" s="354">
        <v>67481</v>
      </c>
      <c r="D11" s="355">
        <v>0</v>
      </c>
      <c r="E11" s="354">
        <v>0</v>
      </c>
      <c r="F11" s="356">
        <f t="shared" si="0"/>
        <v>136775</v>
      </c>
      <c r="G11" s="357">
        <f t="shared" si="1"/>
        <v>0.14184349355520826</v>
      </c>
      <c r="H11" s="358">
        <v>65864</v>
      </c>
      <c r="I11" s="354">
        <v>62431</v>
      </c>
      <c r="J11" s="355"/>
      <c r="K11" s="354"/>
      <c r="L11" s="356">
        <f t="shared" si="2"/>
        <v>128295</v>
      </c>
      <c r="M11" s="359">
        <f t="shared" si="3"/>
        <v>0.0660976655364589</v>
      </c>
      <c r="N11" s="353">
        <v>768204</v>
      </c>
      <c r="O11" s="354">
        <v>730612</v>
      </c>
      <c r="P11" s="355"/>
      <c r="Q11" s="354"/>
      <c r="R11" s="356">
        <f t="shared" si="4"/>
        <v>1498816</v>
      </c>
      <c r="S11" s="357">
        <f t="shared" si="5"/>
        <v>0.14024627424516206</v>
      </c>
      <c r="T11" s="358">
        <v>689430</v>
      </c>
      <c r="U11" s="354">
        <v>652037</v>
      </c>
      <c r="V11" s="355"/>
      <c r="W11" s="354"/>
      <c r="X11" s="356">
        <f t="shared" si="6"/>
        <v>1341467</v>
      </c>
      <c r="Y11" s="360">
        <f t="shared" si="7"/>
        <v>0.11729621377193777</v>
      </c>
    </row>
    <row r="12" spans="1:25" ht="19.5" customHeight="1">
      <c r="A12" s="401" t="s">
        <v>177</v>
      </c>
      <c r="B12" s="353">
        <v>30104</v>
      </c>
      <c r="C12" s="354">
        <v>28074</v>
      </c>
      <c r="D12" s="355">
        <v>119</v>
      </c>
      <c r="E12" s="354">
        <v>120</v>
      </c>
      <c r="F12" s="356">
        <f t="shared" si="0"/>
        <v>58417</v>
      </c>
      <c r="G12" s="357">
        <f>F12/$F$9</f>
        <v>0.06058176832765199</v>
      </c>
      <c r="H12" s="358">
        <v>31082</v>
      </c>
      <c r="I12" s="354">
        <v>28022</v>
      </c>
      <c r="J12" s="355"/>
      <c r="K12" s="354"/>
      <c r="L12" s="356">
        <f t="shared" si="2"/>
        <v>59104</v>
      </c>
      <c r="M12" s="359">
        <f t="shared" si="3"/>
        <v>-0.011623578776394194</v>
      </c>
      <c r="N12" s="353">
        <v>327248</v>
      </c>
      <c r="O12" s="354">
        <v>323621</v>
      </c>
      <c r="P12" s="355">
        <v>292</v>
      </c>
      <c r="Q12" s="354">
        <v>205</v>
      </c>
      <c r="R12" s="356">
        <f t="shared" si="4"/>
        <v>651366</v>
      </c>
      <c r="S12" s="357">
        <f>R12/$R$9</f>
        <v>0.06094921235827095</v>
      </c>
      <c r="T12" s="358">
        <v>373415</v>
      </c>
      <c r="U12" s="354">
        <v>365185</v>
      </c>
      <c r="V12" s="355"/>
      <c r="W12" s="354"/>
      <c r="X12" s="356">
        <f t="shared" si="6"/>
        <v>738600</v>
      </c>
      <c r="Y12" s="360">
        <f t="shared" si="7"/>
        <v>-0.11810722989439482</v>
      </c>
    </row>
    <row r="13" spans="1:25" ht="19.5" customHeight="1">
      <c r="A13" s="401" t="s">
        <v>178</v>
      </c>
      <c r="B13" s="353">
        <v>19847</v>
      </c>
      <c r="C13" s="354">
        <v>20405</v>
      </c>
      <c r="D13" s="355">
        <v>0</v>
      </c>
      <c r="E13" s="354">
        <v>0</v>
      </c>
      <c r="F13" s="356">
        <f t="shared" si="0"/>
        <v>40252</v>
      </c>
      <c r="G13" s="357">
        <f aca="true" t="shared" si="8" ref="G13:G18">F13/$F$9</f>
        <v>0.04174362495035089</v>
      </c>
      <c r="H13" s="358">
        <v>22674</v>
      </c>
      <c r="I13" s="354">
        <v>23398</v>
      </c>
      <c r="J13" s="355"/>
      <c r="K13" s="354"/>
      <c r="L13" s="356">
        <f t="shared" si="2"/>
        <v>46072</v>
      </c>
      <c r="M13" s="359">
        <f t="shared" si="3"/>
        <v>-0.12632401458586562</v>
      </c>
      <c r="N13" s="353">
        <v>245519</v>
      </c>
      <c r="O13" s="354">
        <v>234511</v>
      </c>
      <c r="P13" s="355"/>
      <c r="Q13" s="354"/>
      <c r="R13" s="356">
        <f t="shared" si="4"/>
        <v>480030</v>
      </c>
      <c r="S13" s="357">
        <f aca="true" t="shared" si="9" ref="S13:S18">R13/$R$9</f>
        <v>0.04491706722233092</v>
      </c>
      <c r="T13" s="358">
        <v>254276</v>
      </c>
      <c r="U13" s="354">
        <v>246695</v>
      </c>
      <c r="V13" s="355"/>
      <c r="W13" s="354"/>
      <c r="X13" s="356">
        <f t="shared" si="6"/>
        <v>500971</v>
      </c>
      <c r="Y13" s="360">
        <f t="shared" si="7"/>
        <v>-0.041800822802118276</v>
      </c>
    </row>
    <row r="14" spans="1:25" ht="19.5" customHeight="1">
      <c r="A14" s="401" t="s">
        <v>179</v>
      </c>
      <c r="B14" s="353">
        <v>18141</v>
      </c>
      <c r="C14" s="354">
        <v>17739</v>
      </c>
      <c r="D14" s="355">
        <v>0</v>
      </c>
      <c r="E14" s="354">
        <v>0</v>
      </c>
      <c r="F14" s="356">
        <f t="shared" si="0"/>
        <v>35880</v>
      </c>
      <c r="G14" s="357">
        <f t="shared" si="8"/>
        <v>0.03720961103096964</v>
      </c>
      <c r="H14" s="358">
        <v>19787</v>
      </c>
      <c r="I14" s="354">
        <v>19695</v>
      </c>
      <c r="J14" s="355"/>
      <c r="K14" s="354">
        <v>68</v>
      </c>
      <c r="L14" s="356">
        <f t="shared" si="2"/>
        <v>39550</v>
      </c>
      <c r="M14" s="359">
        <f t="shared" si="3"/>
        <v>-0.0927939317319848</v>
      </c>
      <c r="N14" s="353">
        <v>211705</v>
      </c>
      <c r="O14" s="354">
        <v>203930</v>
      </c>
      <c r="P14" s="355">
        <v>0</v>
      </c>
      <c r="Q14" s="354"/>
      <c r="R14" s="356">
        <f t="shared" si="4"/>
        <v>415635</v>
      </c>
      <c r="S14" s="357">
        <f t="shared" si="9"/>
        <v>0.03889153851832909</v>
      </c>
      <c r="T14" s="358">
        <v>212294</v>
      </c>
      <c r="U14" s="354">
        <v>211066</v>
      </c>
      <c r="V14" s="355">
        <v>73</v>
      </c>
      <c r="W14" s="354">
        <v>69</v>
      </c>
      <c r="X14" s="356">
        <f t="shared" si="6"/>
        <v>423502</v>
      </c>
      <c r="Y14" s="360">
        <f t="shared" si="7"/>
        <v>-0.018576063395214226</v>
      </c>
    </row>
    <row r="15" spans="1:25" ht="19.5" customHeight="1">
      <c r="A15" s="401" t="s">
        <v>157</v>
      </c>
      <c r="B15" s="353">
        <v>17505</v>
      </c>
      <c r="C15" s="354">
        <v>16588</v>
      </c>
      <c r="D15" s="355">
        <v>345</v>
      </c>
      <c r="E15" s="354">
        <v>174</v>
      </c>
      <c r="F15" s="356">
        <f t="shared" si="0"/>
        <v>34612</v>
      </c>
      <c r="G15" s="357">
        <f t="shared" si="8"/>
        <v>0.03589462254748944</v>
      </c>
      <c r="H15" s="358">
        <v>16141</v>
      </c>
      <c r="I15" s="354">
        <v>16149</v>
      </c>
      <c r="J15" s="355"/>
      <c r="K15" s="354"/>
      <c r="L15" s="356">
        <f t="shared" si="2"/>
        <v>32290</v>
      </c>
      <c r="M15" s="359">
        <f t="shared" si="3"/>
        <v>0.07191080829978325</v>
      </c>
      <c r="N15" s="353">
        <v>213989</v>
      </c>
      <c r="O15" s="354">
        <v>207068</v>
      </c>
      <c r="P15" s="355">
        <v>989</v>
      </c>
      <c r="Q15" s="354">
        <v>830</v>
      </c>
      <c r="R15" s="356">
        <f t="shared" si="4"/>
        <v>422876</v>
      </c>
      <c r="S15" s="357">
        <f t="shared" si="9"/>
        <v>0.03956908884592715</v>
      </c>
      <c r="T15" s="358">
        <v>175713</v>
      </c>
      <c r="U15" s="354">
        <v>177218</v>
      </c>
      <c r="V15" s="355">
        <v>690</v>
      </c>
      <c r="W15" s="354">
        <v>688</v>
      </c>
      <c r="X15" s="356">
        <f t="shared" si="6"/>
        <v>354309</v>
      </c>
      <c r="Y15" s="360">
        <f t="shared" si="7"/>
        <v>0.1935231676305147</v>
      </c>
    </row>
    <row r="16" spans="1:25" ht="19.5" customHeight="1">
      <c r="A16" s="401" t="s">
        <v>180</v>
      </c>
      <c r="B16" s="353">
        <v>12750</v>
      </c>
      <c r="C16" s="354">
        <v>12769</v>
      </c>
      <c r="D16" s="355">
        <v>0</v>
      </c>
      <c r="E16" s="354">
        <v>0</v>
      </c>
      <c r="F16" s="356">
        <f t="shared" si="0"/>
        <v>25519</v>
      </c>
      <c r="G16" s="357">
        <f t="shared" si="8"/>
        <v>0.0264646617586208</v>
      </c>
      <c r="H16" s="358">
        <v>18005</v>
      </c>
      <c r="I16" s="354">
        <v>18057</v>
      </c>
      <c r="J16" s="355"/>
      <c r="K16" s="354"/>
      <c r="L16" s="356">
        <f t="shared" si="2"/>
        <v>36062</v>
      </c>
      <c r="M16" s="359">
        <f t="shared" si="3"/>
        <v>-0.2923576063446287</v>
      </c>
      <c r="N16" s="353">
        <v>198637</v>
      </c>
      <c r="O16" s="354">
        <v>190777</v>
      </c>
      <c r="P16" s="355"/>
      <c r="Q16" s="354"/>
      <c r="R16" s="356">
        <f t="shared" si="4"/>
        <v>389414</v>
      </c>
      <c r="S16" s="357">
        <f t="shared" si="9"/>
        <v>0.03643800349002515</v>
      </c>
      <c r="T16" s="358">
        <v>211594</v>
      </c>
      <c r="U16" s="354">
        <v>208647</v>
      </c>
      <c r="V16" s="355"/>
      <c r="W16" s="354"/>
      <c r="X16" s="356">
        <f t="shared" si="6"/>
        <v>420241</v>
      </c>
      <c r="Y16" s="360">
        <f t="shared" si="7"/>
        <v>-0.07335552694763248</v>
      </c>
    </row>
    <row r="17" spans="1:25" ht="19.5" customHeight="1">
      <c r="A17" s="401" t="s">
        <v>181</v>
      </c>
      <c r="B17" s="353">
        <v>12941</v>
      </c>
      <c r="C17" s="354">
        <v>11645</v>
      </c>
      <c r="D17" s="355">
        <v>108</v>
      </c>
      <c r="E17" s="354">
        <v>98</v>
      </c>
      <c r="F17" s="356">
        <f t="shared" si="0"/>
        <v>24792</v>
      </c>
      <c r="G17" s="357">
        <f t="shared" si="8"/>
        <v>0.0257107212006633</v>
      </c>
      <c r="H17" s="358">
        <v>12000</v>
      </c>
      <c r="I17" s="354">
        <v>11918</v>
      </c>
      <c r="J17" s="355"/>
      <c r="K17" s="354"/>
      <c r="L17" s="356">
        <f t="shared" si="2"/>
        <v>23918</v>
      </c>
      <c r="M17" s="359">
        <f t="shared" si="3"/>
        <v>0.0365415168492349</v>
      </c>
      <c r="N17" s="353">
        <v>139713</v>
      </c>
      <c r="O17" s="354">
        <v>131493</v>
      </c>
      <c r="P17" s="355">
        <v>108</v>
      </c>
      <c r="Q17" s="354">
        <v>98</v>
      </c>
      <c r="R17" s="356">
        <f t="shared" si="4"/>
        <v>271412</v>
      </c>
      <c r="S17" s="357">
        <f t="shared" si="9"/>
        <v>0.025396394077343665</v>
      </c>
      <c r="T17" s="358">
        <v>120293</v>
      </c>
      <c r="U17" s="354">
        <v>115946</v>
      </c>
      <c r="V17" s="355"/>
      <c r="W17" s="354"/>
      <c r="X17" s="356">
        <f t="shared" si="6"/>
        <v>236239</v>
      </c>
      <c r="Y17" s="360">
        <f t="shared" si="7"/>
        <v>0.14888735560174227</v>
      </c>
    </row>
    <row r="18" spans="1:25" ht="19.5" customHeight="1">
      <c r="A18" s="401" t="s">
        <v>182</v>
      </c>
      <c r="B18" s="353">
        <v>11905</v>
      </c>
      <c r="C18" s="354">
        <v>11946</v>
      </c>
      <c r="D18" s="355">
        <v>0</v>
      </c>
      <c r="E18" s="354">
        <v>0</v>
      </c>
      <c r="F18" s="356">
        <f t="shared" si="0"/>
        <v>23851</v>
      </c>
      <c r="G18" s="357">
        <f t="shared" si="8"/>
        <v>0.02473485040968943</v>
      </c>
      <c r="H18" s="358">
        <v>10766</v>
      </c>
      <c r="I18" s="354">
        <v>11581</v>
      </c>
      <c r="J18" s="355"/>
      <c r="K18" s="354"/>
      <c r="L18" s="356">
        <f t="shared" si="2"/>
        <v>22347</v>
      </c>
      <c r="M18" s="359">
        <f t="shared" si="3"/>
        <v>0.06730209871571136</v>
      </c>
      <c r="N18" s="353">
        <v>136933</v>
      </c>
      <c r="O18" s="354">
        <v>135532</v>
      </c>
      <c r="P18" s="355"/>
      <c r="Q18" s="354"/>
      <c r="R18" s="356">
        <f t="shared" si="4"/>
        <v>272465</v>
      </c>
      <c r="S18" s="357">
        <f t="shared" si="9"/>
        <v>0.025494924735396527</v>
      </c>
      <c r="T18" s="358">
        <v>132717</v>
      </c>
      <c r="U18" s="354">
        <v>127809</v>
      </c>
      <c r="V18" s="355"/>
      <c r="W18" s="354"/>
      <c r="X18" s="356">
        <f t="shared" si="6"/>
        <v>260526</v>
      </c>
      <c r="Y18" s="360">
        <f t="shared" si="7"/>
        <v>0.045826520193761766</v>
      </c>
    </row>
    <row r="19" spans="1:25" ht="19.5" customHeight="1">
      <c r="A19" s="401" t="s">
        <v>183</v>
      </c>
      <c r="B19" s="353">
        <v>11872</v>
      </c>
      <c r="C19" s="354">
        <v>11969</v>
      </c>
      <c r="D19" s="355">
        <v>0</v>
      </c>
      <c r="E19" s="354">
        <v>0</v>
      </c>
      <c r="F19" s="356">
        <f aca="true" t="shared" si="10" ref="F19:F25">SUM(B19:E19)</f>
        <v>23841</v>
      </c>
      <c r="G19" s="357">
        <f aca="true" t="shared" si="11" ref="G19:G25">F19/$F$9</f>
        <v>0.024724479838053152</v>
      </c>
      <c r="H19" s="358">
        <v>11315</v>
      </c>
      <c r="I19" s="354">
        <v>11511</v>
      </c>
      <c r="J19" s="355"/>
      <c r="K19" s="354"/>
      <c r="L19" s="356">
        <f aca="true" t="shared" si="12" ref="L19:L25">SUM(H19:K19)</f>
        <v>22826</v>
      </c>
      <c r="M19" s="359">
        <f aca="true" t="shared" si="13" ref="M19:M25">IF(ISERROR(F19/L19-1),"         /0",(F19/L19-1))</f>
        <v>0.04446683606413737</v>
      </c>
      <c r="N19" s="353">
        <v>128394</v>
      </c>
      <c r="O19" s="354">
        <v>125991</v>
      </c>
      <c r="P19" s="355"/>
      <c r="Q19" s="354"/>
      <c r="R19" s="356">
        <f aca="true" t="shared" si="14" ref="R19:R25">SUM(N19:Q19)</f>
        <v>254385</v>
      </c>
      <c r="S19" s="357">
        <f aca="true" t="shared" si="15" ref="S19:S25">R19/$R$9</f>
        <v>0.02380315427234267</v>
      </c>
      <c r="T19" s="358">
        <v>124040</v>
      </c>
      <c r="U19" s="354">
        <v>116492</v>
      </c>
      <c r="V19" s="355">
        <v>94</v>
      </c>
      <c r="W19" s="354">
        <v>221</v>
      </c>
      <c r="X19" s="356">
        <f aca="true" t="shared" si="16" ref="X19:X25">SUM(T19:W19)</f>
        <v>240847</v>
      </c>
      <c r="Y19" s="360">
        <f aca="true" t="shared" si="17" ref="Y19:Y25">IF(ISERROR(R19/X19-1),"         /0",IF(R19/X19&gt;5,"  *  ",(R19/X19-1)))</f>
        <v>0.056209959019626554</v>
      </c>
    </row>
    <row r="20" spans="1:25" ht="19.5" customHeight="1">
      <c r="A20" s="401" t="s">
        <v>184</v>
      </c>
      <c r="B20" s="353">
        <v>10122</v>
      </c>
      <c r="C20" s="354">
        <v>11440</v>
      </c>
      <c r="D20" s="355">
        <v>0</v>
      </c>
      <c r="E20" s="354">
        <v>0</v>
      </c>
      <c r="F20" s="356">
        <f t="shared" si="10"/>
        <v>21562</v>
      </c>
      <c r="G20" s="357">
        <f t="shared" si="11"/>
        <v>0.02236102656214513</v>
      </c>
      <c r="H20" s="358">
        <v>8819</v>
      </c>
      <c r="I20" s="354">
        <v>10316</v>
      </c>
      <c r="J20" s="355"/>
      <c r="K20" s="354"/>
      <c r="L20" s="356">
        <f t="shared" si="12"/>
        <v>19135</v>
      </c>
      <c r="M20" s="359">
        <f t="shared" si="13"/>
        <v>0.12683564149464321</v>
      </c>
      <c r="N20" s="353">
        <v>125607</v>
      </c>
      <c r="O20" s="354">
        <v>111956</v>
      </c>
      <c r="P20" s="355"/>
      <c r="Q20" s="354"/>
      <c r="R20" s="356">
        <f t="shared" si="14"/>
        <v>237563</v>
      </c>
      <c r="S20" s="357">
        <f t="shared" si="15"/>
        <v>0.022229096599251298</v>
      </c>
      <c r="T20" s="358">
        <v>114105</v>
      </c>
      <c r="U20" s="354">
        <v>101915</v>
      </c>
      <c r="V20" s="355"/>
      <c r="W20" s="354"/>
      <c r="X20" s="356">
        <f t="shared" si="16"/>
        <v>216020</v>
      </c>
      <c r="Y20" s="360">
        <f t="shared" si="17"/>
        <v>0.09972687714100537</v>
      </c>
    </row>
    <row r="21" spans="1:25" ht="19.5" customHeight="1">
      <c r="A21" s="401" t="s">
        <v>185</v>
      </c>
      <c r="B21" s="353">
        <v>10390</v>
      </c>
      <c r="C21" s="354">
        <v>11046</v>
      </c>
      <c r="D21" s="355">
        <v>0</v>
      </c>
      <c r="E21" s="354">
        <v>0</v>
      </c>
      <c r="F21" s="356">
        <f t="shared" si="10"/>
        <v>21436</v>
      </c>
      <c r="G21" s="357">
        <f t="shared" si="11"/>
        <v>0.022230357359528014</v>
      </c>
      <c r="H21" s="358">
        <v>10148</v>
      </c>
      <c r="I21" s="354">
        <v>10642</v>
      </c>
      <c r="J21" s="355"/>
      <c r="K21" s="354"/>
      <c r="L21" s="356">
        <f t="shared" si="12"/>
        <v>20790</v>
      </c>
      <c r="M21" s="359">
        <f t="shared" si="13"/>
        <v>0.03107263107263103</v>
      </c>
      <c r="N21" s="353">
        <v>121488</v>
      </c>
      <c r="O21" s="354">
        <v>120439</v>
      </c>
      <c r="P21" s="355"/>
      <c r="Q21" s="354"/>
      <c r="R21" s="356">
        <f t="shared" si="14"/>
        <v>241927</v>
      </c>
      <c r="S21" s="357">
        <f t="shared" si="15"/>
        <v>0.022637442080488412</v>
      </c>
      <c r="T21" s="358">
        <v>122049</v>
      </c>
      <c r="U21" s="354">
        <v>117812</v>
      </c>
      <c r="V21" s="355">
        <v>272</v>
      </c>
      <c r="W21" s="354">
        <v>0</v>
      </c>
      <c r="X21" s="356">
        <f t="shared" si="16"/>
        <v>240133</v>
      </c>
      <c r="Y21" s="360">
        <f t="shared" si="17"/>
        <v>0.007470859898472959</v>
      </c>
    </row>
    <row r="22" spans="1:25" ht="19.5" customHeight="1">
      <c r="A22" s="401" t="s">
        <v>158</v>
      </c>
      <c r="B22" s="353">
        <v>11235</v>
      </c>
      <c r="C22" s="354">
        <v>9943</v>
      </c>
      <c r="D22" s="355">
        <v>0</v>
      </c>
      <c r="E22" s="354">
        <v>0</v>
      </c>
      <c r="F22" s="356">
        <f t="shared" si="10"/>
        <v>21178</v>
      </c>
      <c r="G22" s="357">
        <f t="shared" si="11"/>
        <v>0.02196279661131201</v>
      </c>
      <c r="H22" s="358">
        <v>10520</v>
      </c>
      <c r="I22" s="354">
        <v>9719</v>
      </c>
      <c r="J22" s="355"/>
      <c r="K22" s="354"/>
      <c r="L22" s="356">
        <f t="shared" si="12"/>
        <v>20239</v>
      </c>
      <c r="M22" s="359">
        <f t="shared" si="13"/>
        <v>0.0463955729037997</v>
      </c>
      <c r="N22" s="353">
        <v>153822</v>
      </c>
      <c r="O22" s="354">
        <v>146553</v>
      </c>
      <c r="P22" s="355">
        <v>180</v>
      </c>
      <c r="Q22" s="354">
        <v>180</v>
      </c>
      <c r="R22" s="356">
        <f t="shared" si="14"/>
        <v>300735</v>
      </c>
      <c r="S22" s="357">
        <f t="shared" si="15"/>
        <v>0.028140187511421555</v>
      </c>
      <c r="T22" s="358">
        <v>110280</v>
      </c>
      <c r="U22" s="354">
        <v>109946</v>
      </c>
      <c r="V22" s="355"/>
      <c r="W22" s="354"/>
      <c r="X22" s="356">
        <f t="shared" si="16"/>
        <v>220226</v>
      </c>
      <c r="Y22" s="360">
        <f t="shared" si="17"/>
        <v>0.3655744553322495</v>
      </c>
    </row>
    <row r="23" spans="1:25" ht="19.5" customHeight="1">
      <c r="A23" s="401" t="s">
        <v>186</v>
      </c>
      <c r="B23" s="353">
        <v>9601</v>
      </c>
      <c r="C23" s="354">
        <v>10121</v>
      </c>
      <c r="D23" s="355">
        <v>0</v>
      </c>
      <c r="E23" s="354">
        <v>0</v>
      </c>
      <c r="F23" s="356">
        <f t="shared" si="10"/>
        <v>19722</v>
      </c>
      <c r="G23" s="357">
        <f t="shared" si="11"/>
        <v>0.020452841381069765</v>
      </c>
      <c r="H23" s="358">
        <v>7990</v>
      </c>
      <c r="I23" s="354">
        <v>8786</v>
      </c>
      <c r="J23" s="355"/>
      <c r="K23" s="354"/>
      <c r="L23" s="356">
        <f t="shared" si="12"/>
        <v>16776</v>
      </c>
      <c r="M23" s="359">
        <f t="shared" si="13"/>
        <v>0.17560801144492122</v>
      </c>
      <c r="N23" s="353">
        <v>105261</v>
      </c>
      <c r="O23" s="354">
        <v>104467</v>
      </c>
      <c r="P23" s="355"/>
      <c r="Q23" s="354"/>
      <c r="R23" s="356">
        <f t="shared" si="14"/>
        <v>209728</v>
      </c>
      <c r="S23" s="357">
        <f t="shared" si="15"/>
        <v>0.019624537371424743</v>
      </c>
      <c r="T23" s="358">
        <v>93750</v>
      </c>
      <c r="U23" s="354">
        <v>89706</v>
      </c>
      <c r="V23" s="355"/>
      <c r="W23" s="354"/>
      <c r="X23" s="356">
        <f t="shared" si="16"/>
        <v>183456</v>
      </c>
      <c r="Y23" s="360">
        <f t="shared" si="17"/>
        <v>0.14320600034885755</v>
      </c>
    </row>
    <row r="24" spans="1:25" ht="19.5" customHeight="1">
      <c r="A24" s="401" t="s">
        <v>187</v>
      </c>
      <c r="B24" s="353">
        <v>9072</v>
      </c>
      <c r="C24" s="354">
        <v>8800</v>
      </c>
      <c r="D24" s="355">
        <v>0</v>
      </c>
      <c r="E24" s="354">
        <v>0</v>
      </c>
      <c r="F24" s="356">
        <f t="shared" si="10"/>
        <v>17872</v>
      </c>
      <c r="G24" s="357">
        <f t="shared" si="11"/>
        <v>0.01853428562835812</v>
      </c>
      <c r="H24" s="358">
        <v>5778</v>
      </c>
      <c r="I24" s="354">
        <v>6113</v>
      </c>
      <c r="J24" s="355"/>
      <c r="K24" s="354"/>
      <c r="L24" s="356">
        <f t="shared" si="12"/>
        <v>11891</v>
      </c>
      <c r="M24" s="359">
        <f t="shared" si="13"/>
        <v>0.5029854511815659</v>
      </c>
      <c r="N24" s="353">
        <v>76788</v>
      </c>
      <c r="O24" s="354">
        <v>76630</v>
      </c>
      <c r="P24" s="355"/>
      <c r="Q24" s="354"/>
      <c r="R24" s="356">
        <f t="shared" si="14"/>
        <v>153418</v>
      </c>
      <c r="S24" s="357">
        <f t="shared" si="15"/>
        <v>0.014355533235663532</v>
      </c>
      <c r="T24" s="358">
        <v>63001</v>
      </c>
      <c r="U24" s="354">
        <v>64111</v>
      </c>
      <c r="V24" s="355"/>
      <c r="W24" s="354"/>
      <c r="X24" s="356">
        <f t="shared" si="16"/>
        <v>127112</v>
      </c>
      <c r="Y24" s="360">
        <f t="shared" si="17"/>
        <v>0.20695134999055953</v>
      </c>
    </row>
    <row r="25" spans="1:25" ht="19.5" customHeight="1">
      <c r="A25" s="401" t="s">
        <v>188</v>
      </c>
      <c r="B25" s="353">
        <v>8322</v>
      </c>
      <c r="C25" s="354">
        <v>8618</v>
      </c>
      <c r="D25" s="355">
        <v>0</v>
      </c>
      <c r="E25" s="354">
        <v>0</v>
      </c>
      <c r="F25" s="356">
        <f t="shared" si="10"/>
        <v>16940</v>
      </c>
      <c r="G25" s="357">
        <f t="shared" si="11"/>
        <v>0.017567748351856902</v>
      </c>
      <c r="H25" s="358">
        <v>7039</v>
      </c>
      <c r="I25" s="354">
        <v>7829</v>
      </c>
      <c r="J25" s="355"/>
      <c r="K25" s="354"/>
      <c r="L25" s="356">
        <f t="shared" si="12"/>
        <v>14868</v>
      </c>
      <c r="M25" s="359">
        <f t="shared" si="13"/>
        <v>0.13935969868173248</v>
      </c>
      <c r="N25" s="353">
        <v>90593</v>
      </c>
      <c r="O25" s="354">
        <v>90519</v>
      </c>
      <c r="P25" s="355"/>
      <c r="Q25" s="354"/>
      <c r="R25" s="356">
        <f t="shared" si="14"/>
        <v>181112</v>
      </c>
      <c r="S25" s="357">
        <f t="shared" si="15"/>
        <v>0.01694689889959127</v>
      </c>
      <c r="T25" s="358">
        <v>65244</v>
      </c>
      <c r="U25" s="354">
        <v>69156</v>
      </c>
      <c r="V25" s="355"/>
      <c r="W25" s="354"/>
      <c r="X25" s="356">
        <f t="shared" si="16"/>
        <v>134400</v>
      </c>
      <c r="Y25" s="360">
        <f t="shared" si="17"/>
        <v>0.3475595238095237</v>
      </c>
    </row>
    <row r="26" spans="1:25" ht="19.5" customHeight="1">
      <c r="A26" s="401" t="s">
        <v>189</v>
      </c>
      <c r="B26" s="353">
        <v>6855</v>
      </c>
      <c r="C26" s="354">
        <v>6434</v>
      </c>
      <c r="D26" s="355">
        <v>0</v>
      </c>
      <c r="E26" s="354">
        <v>0</v>
      </c>
      <c r="F26" s="356">
        <f aca="true" t="shared" si="18" ref="F26:F46">SUM(B26:E26)</f>
        <v>13289</v>
      </c>
      <c r="G26" s="357">
        <f t="shared" si="1"/>
        <v>0.01378145264745138</v>
      </c>
      <c r="H26" s="358"/>
      <c r="I26" s="354"/>
      <c r="J26" s="355"/>
      <c r="K26" s="354"/>
      <c r="L26" s="356">
        <f aca="true" t="shared" si="19" ref="L26:L46">SUM(H26:K26)</f>
        <v>0</v>
      </c>
      <c r="M26" s="359" t="str">
        <f aca="true" t="shared" si="20" ref="M26:M36">IF(ISERROR(F26/L26-1),"         /0",(F26/L26-1))</f>
        <v>         /0</v>
      </c>
      <c r="N26" s="353">
        <v>31086</v>
      </c>
      <c r="O26" s="354">
        <v>28928</v>
      </c>
      <c r="P26" s="355">
        <v>258</v>
      </c>
      <c r="Q26" s="354">
        <v>462</v>
      </c>
      <c r="R26" s="356">
        <f aca="true" t="shared" si="21" ref="R26:R46">SUM(N26:Q26)</f>
        <v>60734</v>
      </c>
      <c r="S26" s="357">
        <f t="shared" si="5"/>
        <v>0.00568296389950846</v>
      </c>
      <c r="T26" s="358"/>
      <c r="U26" s="354"/>
      <c r="V26" s="355"/>
      <c r="W26" s="354"/>
      <c r="X26" s="356">
        <f aca="true" t="shared" si="22" ref="X26:X46">SUM(T26:W26)</f>
        <v>0</v>
      </c>
      <c r="Y26" s="360" t="str">
        <f aca="true" t="shared" si="23" ref="Y26:Y46">IF(ISERROR(R26/X26-1),"         /0",IF(R26/X26&gt;5,"  *  ",(R26/X26-1)))</f>
        <v>         /0</v>
      </c>
    </row>
    <row r="27" spans="1:25" ht="19.5" customHeight="1">
      <c r="A27" s="401" t="s">
        <v>190</v>
      </c>
      <c r="B27" s="353">
        <v>6132</v>
      </c>
      <c r="C27" s="354">
        <v>6466</v>
      </c>
      <c r="D27" s="355">
        <v>0</v>
      </c>
      <c r="E27" s="354">
        <v>0</v>
      </c>
      <c r="F27" s="356">
        <f t="shared" si="18"/>
        <v>12598</v>
      </c>
      <c r="G27" s="357">
        <f>F27/$F$9</f>
        <v>0.01306484614738449</v>
      </c>
      <c r="H27" s="358">
        <v>5892</v>
      </c>
      <c r="I27" s="354">
        <v>6795</v>
      </c>
      <c r="J27" s="355"/>
      <c r="K27" s="354"/>
      <c r="L27" s="356">
        <f t="shared" si="19"/>
        <v>12687</v>
      </c>
      <c r="M27" s="359">
        <f t="shared" si="20"/>
        <v>-0.00701505478048392</v>
      </c>
      <c r="N27" s="353">
        <v>79725</v>
      </c>
      <c r="O27" s="354">
        <v>74242</v>
      </c>
      <c r="P27" s="355"/>
      <c r="Q27" s="354"/>
      <c r="R27" s="356">
        <f t="shared" si="21"/>
        <v>153967</v>
      </c>
      <c r="S27" s="357">
        <f>R27/$R$9</f>
        <v>0.014406903920631263</v>
      </c>
      <c r="T27" s="358">
        <v>75225</v>
      </c>
      <c r="U27" s="354">
        <v>71855</v>
      </c>
      <c r="V27" s="355"/>
      <c r="W27" s="354"/>
      <c r="X27" s="356">
        <f t="shared" si="22"/>
        <v>147080</v>
      </c>
      <c r="Y27" s="360">
        <f t="shared" si="23"/>
        <v>0.04682485722056029</v>
      </c>
    </row>
    <row r="28" spans="1:25" ht="19.5" customHeight="1">
      <c r="A28" s="401" t="s">
        <v>191</v>
      </c>
      <c r="B28" s="353">
        <v>6378</v>
      </c>
      <c r="C28" s="354">
        <v>5919</v>
      </c>
      <c r="D28" s="355">
        <v>0</v>
      </c>
      <c r="E28" s="354">
        <v>0</v>
      </c>
      <c r="F28" s="356">
        <f t="shared" si="18"/>
        <v>12297</v>
      </c>
      <c r="G28" s="357">
        <f>F28/$F$9</f>
        <v>0.012752691941132488</v>
      </c>
      <c r="H28" s="358">
        <v>6050</v>
      </c>
      <c r="I28" s="354">
        <v>5579</v>
      </c>
      <c r="J28" s="355"/>
      <c r="K28" s="354"/>
      <c r="L28" s="356">
        <f t="shared" si="19"/>
        <v>11629</v>
      </c>
      <c r="M28" s="359">
        <f t="shared" si="20"/>
        <v>0.057442600395562815</v>
      </c>
      <c r="N28" s="353">
        <v>65601</v>
      </c>
      <c r="O28" s="354">
        <v>62593</v>
      </c>
      <c r="P28" s="355">
        <v>97</v>
      </c>
      <c r="Q28" s="354"/>
      <c r="R28" s="356">
        <f t="shared" si="21"/>
        <v>128291</v>
      </c>
      <c r="S28" s="357">
        <f>R28/$R$9</f>
        <v>0.01200436529179438</v>
      </c>
      <c r="T28" s="358">
        <v>69028</v>
      </c>
      <c r="U28" s="354">
        <v>71911</v>
      </c>
      <c r="V28" s="355">
        <v>461</v>
      </c>
      <c r="W28" s="354">
        <v>337</v>
      </c>
      <c r="X28" s="356">
        <f t="shared" si="22"/>
        <v>141737</v>
      </c>
      <c r="Y28" s="360">
        <f t="shared" si="23"/>
        <v>-0.09486584307555546</v>
      </c>
    </row>
    <row r="29" spans="1:25" ht="19.5" customHeight="1">
      <c r="A29" s="401" t="s">
        <v>192</v>
      </c>
      <c r="B29" s="353">
        <v>5143</v>
      </c>
      <c r="C29" s="354">
        <v>6682</v>
      </c>
      <c r="D29" s="355">
        <v>0</v>
      </c>
      <c r="E29" s="354">
        <v>0</v>
      </c>
      <c r="F29" s="356">
        <f t="shared" si="18"/>
        <v>11825</v>
      </c>
      <c r="G29" s="357">
        <f>F29/$F$9</f>
        <v>0.012263200959900111</v>
      </c>
      <c r="H29" s="358"/>
      <c r="I29" s="354"/>
      <c r="J29" s="355"/>
      <c r="K29" s="354"/>
      <c r="L29" s="356">
        <f t="shared" si="19"/>
        <v>0</v>
      </c>
      <c r="M29" s="359" t="str">
        <f t="shared" si="20"/>
        <v>         /0</v>
      </c>
      <c r="N29" s="353">
        <v>37437</v>
      </c>
      <c r="O29" s="354">
        <v>36995</v>
      </c>
      <c r="P29" s="355"/>
      <c r="Q29" s="354"/>
      <c r="R29" s="356">
        <f t="shared" si="21"/>
        <v>74432</v>
      </c>
      <c r="S29" s="357">
        <f>R29/$R$9</f>
        <v>0.006964704596572163</v>
      </c>
      <c r="T29" s="358"/>
      <c r="U29" s="354"/>
      <c r="V29" s="355"/>
      <c r="W29" s="354"/>
      <c r="X29" s="356">
        <f t="shared" si="22"/>
        <v>0</v>
      </c>
      <c r="Y29" s="360" t="str">
        <f t="shared" si="23"/>
        <v>         /0</v>
      </c>
    </row>
    <row r="30" spans="1:25" ht="19.5" customHeight="1">
      <c r="A30" s="401" t="s">
        <v>193</v>
      </c>
      <c r="B30" s="353">
        <v>5680</v>
      </c>
      <c r="C30" s="354">
        <v>5855</v>
      </c>
      <c r="D30" s="355">
        <v>0</v>
      </c>
      <c r="E30" s="354">
        <v>0</v>
      </c>
      <c r="F30" s="356">
        <f t="shared" si="18"/>
        <v>11535</v>
      </c>
      <c r="G30" s="357">
        <f>F30/$F$9</f>
        <v>0.011962454382448015</v>
      </c>
      <c r="H30" s="358">
        <v>5273</v>
      </c>
      <c r="I30" s="354">
        <v>5454</v>
      </c>
      <c r="J30" s="355"/>
      <c r="K30" s="354"/>
      <c r="L30" s="356">
        <f t="shared" si="19"/>
        <v>10727</v>
      </c>
      <c r="M30" s="359">
        <f t="shared" si="20"/>
        <v>0.07532394891395544</v>
      </c>
      <c r="N30" s="353">
        <v>113437</v>
      </c>
      <c r="O30" s="354">
        <v>99053</v>
      </c>
      <c r="P30" s="355"/>
      <c r="Q30" s="354"/>
      <c r="R30" s="356">
        <f t="shared" si="21"/>
        <v>212490</v>
      </c>
      <c r="S30" s="357">
        <f>R30/$R$9</f>
        <v>0.019882981509641268</v>
      </c>
      <c r="T30" s="358">
        <v>80022</v>
      </c>
      <c r="U30" s="354">
        <v>73854</v>
      </c>
      <c r="V30" s="355"/>
      <c r="W30" s="354"/>
      <c r="X30" s="356">
        <f t="shared" si="22"/>
        <v>153876</v>
      </c>
      <c r="Y30" s="360">
        <f t="shared" si="23"/>
        <v>0.380917102082196</v>
      </c>
    </row>
    <row r="31" spans="1:25" ht="19.5" customHeight="1">
      <c r="A31" s="401" t="s">
        <v>194</v>
      </c>
      <c r="B31" s="353">
        <v>4069</v>
      </c>
      <c r="C31" s="354">
        <v>5232</v>
      </c>
      <c r="D31" s="355">
        <v>0</v>
      </c>
      <c r="E31" s="354">
        <v>0</v>
      </c>
      <c r="F31" s="356">
        <f t="shared" si="18"/>
        <v>9301</v>
      </c>
      <c r="G31" s="357">
        <f>F31/$F$9</f>
        <v>0.00964566867890325</v>
      </c>
      <c r="H31" s="358">
        <v>4862</v>
      </c>
      <c r="I31" s="354">
        <v>5985</v>
      </c>
      <c r="J31" s="355"/>
      <c r="K31" s="354"/>
      <c r="L31" s="356">
        <f t="shared" si="19"/>
        <v>10847</v>
      </c>
      <c r="M31" s="359">
        <f t="shared" si="20"/>
        <v>-0.1425278878952706</v>
      </c>
      <c r="N31" s="353">
        <v>70497</v>
      </c>
      <c r="O31" s="354">
        <v>70114</v>
      </c>
      <c r="P31" s="355"/>
      <c r="Q31" s="354"/>
      <c r="R31" s="356">
        <f t="shared" si="21"/>
        <v>140611</v>
      </c>
      <c r="S31" s="357">
        <f>R31/$R$9</f>
        <v>0.013157164633875326</v>
      </c>
      <c r="T31" s="358">
        <v>80251</v>
      </c>
      <c r="U31" s="354">
        <v>79614</v>
      </c>
      <c r="V31" s="355"/>
      <c r="W31" s="354"/>
      <c r="X31" s="356">
        <f t="shared" si="22"/>
        <v>159865</v>
      </c>
      <c r="Y31" s="360">
        <f t="shared" si="23"/>
        <v>-0.1204391205079286</v>
      </c>
    </row>
    <row r="32" spans="1:25" ht="19.5" customHeight="1">
      <c r="A32" s="401" t="s">
        <v>195</v>
      </c>
      <c r="B32" s="353">
        <v>3932</v>
      </c>
      <c r="C32" s="354">
        <v>4426</v>
      </c>
      <c r="D32" s="355">
        <v>228</v>
      </c>
      <c r="E32" s="354">
        <v>172</v>
      </c>
      <c r="F32" s="356">
        <f t="shared" si="18"/>
        <v>8758</v>
      </c>
      <c r="G32" s="357">
        <f t="shared" si="1"/>
        <v>0.009082546639053292</v>
      </c>
      <c r="H32" s="358">
        <v>2746</v>
      </c>
      <c r="I32" s="354">
        <v>4426</v>
      </c>
      <c r="J32" s="355"/>
      <c r="K32" s="354"/>
      <c r="L32" s="356">
        <f t="shared" si="19"/>
        <v>7172</v>
      </c>
      <c r="M32" s="359">
        <f t="shared" si="20"/>
        <v>0.22113775794757395</v>
      </c>
      <c r="N32" s="353">
        <v>38573</v>
      </c>
      <c r="O32" s="354">
        <v>49359</v>
      </c>
      <c r="P32" s="355">
        <v>228</v>
      </c>
      <c r="Q32" s="354">
        <v>172</v>
      </c>
      <c r="R32" s="356">
        <f t="shared" si="21"/>
        <v>88332</v>
      </c>
      <c r="S32" s="357">
        <f t="shared" si="5"/>
        <v>0.008265346711419983</v>
      </c>
      <c r="T32" s="358">
        <v>10950</v>
      </c>
      <c r="U32" s="354">
        <v>15186</v>
      </c>
      <c r="V32" s="355"/>
      <c r="W32" s="354"/>
      <c r="X32" s="356">
        <f t="shared" si="22"/>
        <v>26136</v>
      </c>
      <c r="Y32" s="360">
        <f t="shared" si="23"/>
        <v>2.379706152433425</v>
      </c>
    </row>
    <row r="33" spans="1:25" ht="19.5" customHeight="1">
      <c r="A33" s="401" t="s">
        <v>196</v>
      </c>
      <c r="B33" s="353">
        <v>4052</v>
      </c>
      <c r="C33" s="354">
        <v>4129</v>
      </c>
      <c r="D33" s="355">
        <v>0</v>
      </c>
      <c r="E33" s="354">
        <v>0</v>
      </c>
      <c r="F33" s="356">
        <f t="shared" si="18"/>
        <v>8181</v>
      </c>
      <c r="G33" s="357">
        <f t="shared" si="1"/>
        <v>0.008484164655639984</v>
      </c>
      <c r="H33" s="358">
        <v>9721</v>
      </c>
      <c r="I33" s="354">
        <v>9461</v>
      </c>
      <c r="J33" s="355"/>
      <c r="K33" s="354"/>
      <c r="L33" s="356">
        <f t="shared" si="19"/>
        <v>19182</v>
      </c>
      <c r="M33" s="359">
        <f t="shared" si="20"/>
        <v>-0.5735064122614951</v>
      </c>
      <c r="N33" s="353">
        <v>68029</v>
      </c>
      <c r="O33" s="354">
        <v>63948</v>
      </c>
      <c r="P33" s="355"/>
      <c r="Q33" s="354">
        <v>173</v>
      </c>
      <c r="R33" s="356">
        <f t="shared" si="21"/>
        <v>132150</v>
      </c>
      <c r="S33" s="357">
        <f t="shared" si="5"/>
        <v>0.012365457228571197</v>
      </c>
      <c r="T33" s="358">
        <v>118616</v>
      </c>
      <c r="U33" s="354">
        <v>115999</v>
      </c>
      <c r="V33" s="355"/>
      <c r="W33" s="354"/>
      <c r="X33" s="356">
        <f t="shared" si="22"/>
        <v>234615</v>
      </c>
      <c r="Y33" s="360">
        <f t="shared" si="23"/>
        <v>-0.4367367815357074</v>
      </c>
    </row>
    <row r="34" spans="1:25" ht="19.5" customHeight="1">
      <c r="A34" s="401" t="s">
        <v>197</v>
      </c>
      <c r="B34" s="353">
        <v>3543</v>
      </c>
      <c r="C34" s="354">
        <v>3651</v>
      </c>
      <c r="D34" s="355">
        <v>0</v>
      </c>
      <c r="E34" s="354">
        <v>0</v>
      </c>
      <c r="F34" s="356">
        <f t="shared" si="18"/>
        <v>7194</v>
      </c>
      <c r="G34" s="357">
        <f t="shared" si="1"/>
        <v>0.00746058923513923</v>
      </c>
      <c r="H34" s="358">
        <v>3352</v>
      </c>
      <c r="I34" s="354">
        <v>3666</v>
      </c>
      <c r="J34" s="355"/>
      <c r="K34" s="354"/>
      <c r="L34" s="356">
        <f t="shared" si="19"/>
        <v>7018</v>
      </c>
      <c r="M34" s="359">
        <f t="shared" si="20"/>
        <v>0.02507836990595602</v>
      </c>
      <c r="N34" s="353">
        <v>44580</v>
      </c>
      <c r="O34" s="354">
        <v>42524</v>
      </c>
      <c r="P34" s="355"/>
      <c r="Q34" s="354"/>
      <c r="R34" s="356">
        <f t="shared" si="21"/>
        <v>87104</v>
      </c>
      <c r="S34" s="357">
        <f t="shared" si="5"/>
        <v>0.008150441062712566</v>
      </c>
      <c r="T34" s="358">
        <v>37181</v>
      </c>
      <c r="U34" s="354">
        <v>40319</v>
      </c>
      <c r="V34" s="355"/>
      <c r="W34" s="354"/>
      <c r="X34" s="356">
        <f t="shared" si="22"/>
        <v>77500</v>
      </c>
      <c r="Y34" s="360">
        <f t="shared" si="23"/>
        <v>0.12392258064516137</v>
      </c>
    </row>
    <row r="35" spans="1:25" ht="19.5" customHeight="1">
      <c r="A35" s="401" t="s">
        <v>198</v>
      </c>
      <c r="B35" s="353">
        <v>3082</v>
      </c>
      <c r="C35" s="354">
        <v>3881</v>
      </c>
      <c r="D35" s="355">
        <v>0</v>
      </c>
      <c r="E35" s="354">
        <v>0</v>
      </c>
      <c r="F35" s="356">
        <f t="shared" si="18"/>
        <v>6963</v>
      </c>
      <c r="G35" s="357">
        <f t="shared" si="1"/>
        <v>0.007221029030341181</v>
      </c>
      <c r="H35" s="358">
        <v>2413</v>
      </c>
      <c r="I35" s="354">
        <v>3424</v>
      </c>
      <c r="J35" s="355"/>
      <c r="K35" s="354"/>
      <c r="L35" s="356">
        <f t="shared" si="19"/>
        <v>5837</v>
      </c>
      <c r="M35" s="359">
        <f t="shared" si="20"/>
        <v>0.19290731540174755</v>
      </c>
      <c r="N35" s="353">
        <v>39711</v>
      </c>
      <c r="O35" s="354">
        <v>37017</v>
      </c>
      <c r="P35" s="355">
        <v>0</v>
      </c>
      <c r="Q35" s="354">
        <v>0</v>
      </c>
      <c r="R35" s="356">
        <f t="shared" si="21"/>
        <v>76728</v>
      </c>
      <c r="S35" s="357">
        <f t="shared" si="5"/>
        <v>0.007179544473959975</v>
      </c>
      <c r="T35" s="358">
        <v>36480</v>
      </c>
      <c r="U35" s="354">
        <v>34801</v>
      </c>
      <c r="V35" s="355"/>
      <c r="W35" s="354"/>
      <c r="X35" s="356">
        <f t="shared" si="22"/>
        <v>71281</v>
      </c>
      <c r="Y35" s="360">
        <f t="shared" si="23"/>
        <v>0.0764158751981594</v>
      </c>
    </row>
    <row r="36" spans="1:25" ht="19.5" customHeight="1">
      <c r="A36" s="401" t="s">
        <v>199</v>
      </c>
      <c r="B36" s="353">
        <v>3239</v>
      </c>
      <c r="C36" s="354">
        <v>3426</v>
      </c>
      <c r="D36" s="355">
        <v>0</v>
      </c>
      <c r="E36" s="354">
        <v>0</v>
      </c>
      <c r="F36" s="356">
        <f t="shared" si="18"/>
        <v>6665</v>
      </c>
      <c r="G36" s="357">
        <f t="shared" si="1"/>
        <v>0.006911985995580063</v>
      </c>
      <c r="H36" s="358">
        <v>1411</v>
      </c>
      <c r="I36" s="354">
        <v>1850</v>
      </c>
      <c r="J36" s="355"/>
      <c r="K36" s="354"/>
      <c r="L36" s="356">
        <f t="shared" si="19"/>
        <v>3261</v>
      </c>
      <c r="M36" s="359">
        <f t="shared" si="20"/>
        <v>1.0438515792701626</v>
      </c>
      <c r="N36" s="353">
        <v>23875</v>
      </c>
      <c r="O36" s="354">
        <v>27455</v>
      </c>
      <c r="P36" s="355"/>
      <c r="Q36" s="354"/>
      <c r="R36" s="356">
        <f t="shared" si="21"/>
        <v>51330</v>
      </c>
      <c r="S36" s="357">
        <f t="shared" si="5"/>
        <v>0.004803018687420049</v>
      </c>
      <c r="T36" s="358">
        <v>15768</v>
      </c>
      <c r="U36" s="354">
        <v>18853</v>
      </c>
      <c r="V36" s="355"/>
      <c r="W36" s="354"/>
      <c r="X36" s="356">
        <f t="shared" si="22"/>
        <v>34621</v>
      </c>
      <c r="Y36" s="360">
        <f t="shared" si="23"/>
        <v>0.4826261517576038</v>
      </c>
    </row>
    <row r="37" spans="1:25" ht="19.5" customHeight="1">
      <c r="A37" s="401" t="s">
        <v>200</v>
      </c>
      <c r="B37" s="353">
        <v>2311</v>
      </c>
      <c r="C37" s="354">
        <v>3578</v>
      </c>
      <c r="D37" s="355">
        <v>0</v>
      </c>
      <c r="E37" s="354">
        <v>0</v>
      </c>
      <c r="F37" s="356">
        <f t="shared" si="18"/>
        <v>5889</v>
      </c>
      <c r="G37" s="357">
        <f t="shared" si="1"/>
        <v>0.006107229636604799</v>
      </c>
      <c r="H37" s="358">
        <v>2390</v>
      </c>
      <c r="I37" s="354">
        <v>1953</v>
      </c>
      <c r="J37" s="355"/>
      <c r="K37" s="354"/>
      <c r="L37" s="356">
        <f t="shared" si="19"/>
        <v>4343</v>
      </c>
      <c r="M37" s="359" t="s">
        <v>45</v>
      </c>
      <c r="N37" s="353">
        <v>39760</v>
      </c>
      <c r="O37" s="354">
        <v>38576</v>
      </c>
      <c r="P37" s="355"/>
      <c r="Q37" s="354"/>
      <c r="R37" s="356">
        <f t="shared" si="21"/>
        <v>78336</v>
      </c>
      <c r="S37" s="357">
        <f t="shared" si="5"/>
        <v>0.007330007245231579</v>
      </c>
      <c r="T37" s="358">
        <v>25302</v>
      </c>
      <c r="U37" s="354">
        <v>28626</v>
      </c>
      <c r="V37" s="355"/>
      <c r="W37" s="354"/>
      <c r="X37" s="356">
        <f t="shared" si="22"/>
        <v>53928</v>
      </c>
      <c r="Y37" s="360">
        <f t="shared" si="23"/>
        <v>0.4526034712950602</v>
      </c>
    </row>
    <row r="38" spans="1:25" ht="19.5" customHeight="1">
      <c r="A38" s="401" t="s">
        <v>201</v>
      </c>
      <c r="B38" s="353">
        <v>2668</v>
      </c>
      <c r="C38" s="354">
        <v>2511</v>
      </c>
      <c r="D38" s="355">
        <v>0</v>
      </c>
      <c r="E38" s="354">
        <v>0</v>
      </c>
      <c r="F38" s="356">
        <f t="shared" si="18"/>
        <v>5179</v>
      </c>
      <c r="G38" s="357">
        <f t="shared" si="1"/>
        <v>0.005370919050428979</v>
      </c>
      <c r="H38" s="358">
        <v>2809</v>
      </c>
      <c r="I38" s="354">
        <v>2906</v>
      </c>
      <c r="J38" s="355"/>
      <c r="K38" s="354"/>
      <c r="L38" s="356">
        <f t="shared" si="19"/>
        <v>5715</v>
      </c>
      <c r="M38" s="359">
        <f aca="true" t="shared" si="24" ref="M38:M46">IF(ISERROR(F38/L38-1),"         /0",(F38/L38-1))</f>
        <v>-0.09378827646544186</v>
      </c>
      <c r="N38" s="353">
        <v>26476</v>
      </c>
      <c r="O38" s="354">
        <v>26269</v>
      </c>
      <c r="P38" s="355">
        <v>370</v>
      </c>
      <c r="Q38" s="354">
        <v>341</v>
      </c>
      <c r="R38" s="356">
        <f t="shared" si="21"/>
        <v>53456</v>
      </c>
      <c r="S38" s="357">
        <f t="shared" si="5"/>
        <v>0.005001951431029147</v>
      </c>
      <c r="T38" s="358">
        <v>24457</v>
      </c>
      <c r="U38" s="354">
        <v>26697</v>
      </c>
      <c r="V38" s="355"/>
      <c r="W38" s="354"/>
      <c r="X38" s="356">
        <f t="shared" si="22"/>
        <v>51154</v>
      </c>
      <c r="Y38" s="360">
        <f t="shared" si="23"/>
        <v>0.045001368416937026</v>
      </c>
    </row>
    <row r="39" spans="1:25" ht="19.5" customHeight="1">
      <c r="A39" s="401" t="s">
        <v>202</v>
      </c>
      <c r="B39" s="353">
        <v>1333</v>
      </c>
      <c r="C39" s="354">
        <v>2034</v>
      </c>
      <c r="D39" s="355">
        <v>0</v>
      </c>
      <c r="E39" s="354">
        <v>0</v>
      </c>
      <c r="F39" s="356">
        <f t="shared" si="18"/>
        <v>3367</v>
      </c>
      <c r="G39" s="357">
        <f t="shared" si="1"/>
        <v>0.0034917714699351943</v>
      </c>
      <c r="H39" s="358">
        <v>1799</v>
      </c>
      <c r="I39" s="354">
        <v>1989</v>
      </c>
      <c r="J39" s="355"/>
      <c r="K39" s="354"/>
      <c r="L39" s="356">
        <f t="shared" si="19"/>
        <v>3788</v>
      </c>
      <c r="M39" s="359">
        <f t="shared" si="24"/>
        <v>-0.11114044350580776</v>
      </c>
      <c r="N39" s="353">
        <v>13086</v>
      </c>
      <c r="O39" s="354">
        <v>19399</v>
      </c>
      <c r="P39" s="355">
        <v>110</v>
      </c>
      <c r="Q39" s="354">
        <v>115</v>
      </c>
      <c r="R39" s="356">
        <f t="shared" si="21"/>
        <v>32710</v>
      </c>
      <c r="S39" s="357">
        <f t="shared" si="5"/>
        <v>0.0030607196817749815</v>
      </c>
      <c r="T39" s="358">
        <v>26142</v>
      </c>
      <c r="U39" s="354">
        <v>30816</v>
      </c>
      <c r="V39" s="355"/>
      <c r="W39" s="354"/>
      <c r="X39" s="356">
        <f t="shared" si="22"/>
        <v>56958</v>
      </c>
      <c r="Y39" s="360">
        <f t="shared" si="23"/>
        <v>-0.4257171951262334</v>
      </c>
    </row>
    <row r="40" spans="1:25" ht="19.5" customHeight="1">
      <c r="A40" s="401" t="s">
        <v>203</v>
      </c>
      <c r="B40" s="353">
        <v>1196</v>
      </c>
      <c r="C40" s="354">
        <v>1770</v>
      </c>
      <c r="D40" s="355">
        <v>0</v>
      </c>
      <c r="E40" s="354">
        <v>0</v>
      </c>
      <c r="F40" s="356">
        <f t="shared" si="18"/>
        <v>2966</v>
      </c>
      <c r="G40" s="357">
        <f t="shared" si="1"/>
        <v>0.0030759115473203997</v>
      </c>
      <c r="H40" s="358"/>
      <c r="I40" s="354"/>
      <c r="J40" s="355"/>
      <c r="K40" s="354"/>
      <c r="L40" s="356">
        <f t="shared" si="19"/>
        <v>0</v>
      </c>
      <c r="M40" s="359" t="str">
        <f t="shared" si="24"/>
        <v>         /0</v>
      </c>
      <c r="N40" s="353">
        <v>12277</v>
      </c>
      <c r="O40" s="354">
        <v>15357</v>
      </c>
      <c r="P40" s="355"/>
      <c r="Q40" s="354"/>
      <c r="R40" s="356">
        <f t="shared" si="21"/>
        <v>27634</v>
      </c>
      <c r="S40" s="357">
        <f t="shared" si="5"/>
        <v>0.0025857513814176044</v>
      </c>
      <c r="T40" s="358"/>
      <c r="U40" s="354"/>
      <c r="V40" s="355"/>
      <c r="W40" s="354"/>
      <c r="X40" s="356">
        <f t="shared" si="22"/>
        <v>0</v>
      </c>
      <c r="Y40" s="360" t="str">
        <f t="shared" si="23"/>
        <v>         /0</v>
      </c>
    </row>
    <row r="41" spans="1:25" ht="19.5" customHeight="1">
      <c r="A41" s="401" t="s">
        <v>204</v>
      </c>
      <c r="B41" s="353">
        <v>804</v>
      </c>
      <c r="C41" s="354">
        <v>564</v>
      </c>
      <c r="D41" s="355">
        <v>0</v>
      </c>
      <c r="E41" s="354">
        <v>0</v>
      </c>
      <c r="F41" s="356">
        <f t="shared" si="18"/>
        <v>1368</v>
      </c>
      <c r="G41" s="357">
        <f t="shared" si="1"/>
        <v>0.0014186941998429895</v>
      </c>
      <c r="H41" s="358">
        <v>970</v>
      </c>
      <c r="I41" s="354">
        <v>1006</v>
      </c>
      <c r="J41" s="355"/>
      <c r="K41" s="354"/>
      <c r="L41" s="356">
        <f t="shared" si="19"/>
        <v>1976</v>
      </c>
      <c r="M41" s="359">
        <f t="shared" si="24"/>
        <v>-0.3076923076923077</v>
      </c>
      <c r="N41" s="353">
        <v>10390</v>
      </c>
      <c r="O41" s="354">
        <v>9961</v>
      </c>
      <c r="P41" s="355"/>
      <c r="Q41" s="354"/>
      <c r="R41" s="356">
        <f t="shared" si="21"/>
        <v>20351</v>
      </c>
      <c r="S41" s="357">
        <f t="shared" si="5"/>
        <v>0.0019042710560624474</v>
      </c>
      <c r="T41" s="358">
        <v>11231</v>
      </c>
      <c r="U41" s="354">
        <v>10848</v>
      </c>
      <c r="V41" s="355"/>
      <c r="W41" s="354"/>
      <c r="X41" s="356">
        <f t="shared" si="22"/>
        <v>22079</v>
      </c>
      <c r="Y41" s="360">
        <f t="shared" si="23"/>
        <v>-0.0782644141491915</v>
      </c>
    </row>
    <row r="42" spans="1:25" ht="19.5" customHeight="1">
      <c r="A42" s="401" t="s">
        <v>205</v>
      </c>
      <c r="B42" s="353">
        <v>383</v>
      </c>
      <c r="C42" s="354">
        <v>405</v>
      </c>
      <c r="D42" s="355">
        <v>0</v>
      </c>
      <c r="E42" s="354">
        <v>0</v>
      </c>
      <c r="F42" s="356">
        <f t="shared" si="18"/>
        <v>788</v>
      </c>
      <c r="G42" s="357">
        <f t="shared" si="1"/>
        <v>0.0008172010449387981</v>
      </c>
      <c r="H42" s="358">
        <v>218</v>
      </c>
      <c r="I42" s="354">
        <v>231</v>
      </c>
      <c r="J42" s="355">
        <v>0</v>
      </c>
      <c r="K42" s="354">
        <v>0</v>
      </c>
      <c r="L42" s="356">
        <f t="shared" si="19"/>
        <v>449</v>
      </c>
      <c r="M42" s="359">
        <f t="shared" si="24"/>
        <v>0.7550111358574609</v>
      </c>
      <c r="N42" s="353">
        <v>3562</v>
      </c>
      <c r="O42" s="354">
        <v>3290</v>
      </c>
      <c r="P42" s="355">
        <v>0</v>
      </c>
      <c r="Q42" s="354">
        <v>0</v>
      </c>
      <c r="R42" s="356">
        <f t="shared" si="21"/>
        <v>6852</v>
      </c>
      <c r="S42" s="357">
        <f t="shared" si="5"/>
        <v>0.0006411510626573578</v>
      </c>
      <c r="T42" s="358">
        <v>2083</v>
      </c>
      <c r="U42" s="354">
        <v>2124</v>
      </c>
      <c r="V42" s="355">
        <v>127</v>
      </c>
      <c r="W42" s="354">
        <v>156</v>
      </c>
      <c r="X42" s="356">
        <f t="shared" si="22"/>
        <v>4490</v>
      </c>
      <c r="Y42" s="360">
        <f t="shared" si="23"/>
        <v>0.5260579064587974</v>
      </c>
    </row>
    <row r="43" spans="1:25" ht="19.5" customHeight="1">
      <c r="A43" s="401" t="s">
        <v>206</v>
      </c>
      <c r="B43" s="353">
        <v>368</v>
      </c>
      <c r="C43" s="354">
        <v>391</v>
      </c>
      <c r="D43" s="355">
        <v>0</v>
      </c>
      <c r="E43" s="354">
        <v>0</v>
      </c>
      <c r="F43" s="356">
        <f t="shared" si="18"/>
        <v>759</v>
      </c>
      <c r="G43" s="357">
        <f t="shared" si="1"/>
        <v>0.0007871263871935885</v>
      </c>
      <c r="H43" s="358">
        <v>213</v>
      </c>
      <c r="I43" s="354">
        <v>219</v>
      </c>
      <c r="J43" s="355"/>
      <c r="K43" s="354"/>
      <c r="L43" s="356">
        <f t="shared" si="19"/>
        <v>432</v>
      </c>
      <c r="M43" s="359">
        <f t="shared" si="24"/>
        <v>0.7569444444444444</v>
      </c>
      <c r="N43" s="353">
        <v>3666</v>
      </c>
      <c r="O43" s="354">
        <v>3191</v>
      </c>
      <c r="P43" s="355"/>
      <c r="Q43" s="354"/>
      <c r="R43" s="356">
        <f t="shared" si="21"/>
        <v>6857</v>
      </c>
      <c r="S43" s="357">
        <f t="shared" si="5"/>
        <v>0.0006416189195332023</v>
      </c>
      <c r="T43" s="358">
        <v>1664</v>
      </c>
      <c r="U43" s="354">
        <v>1358</v>
      </c>
      <c r="V43" s="355"/>
      <c r="W43" s="354"/>
      <c r="X43" s="356">
        <f t="shared" si="22"/>
        <v>3022</v>
      </c>
      <c r="Y43" s="360">
        <f t="shared" si="23"/>
        <v>1.2690271343481139</v>
      </c>
    </row>
    <row r="44" spans="1:25" ht="19.5" customHeight="1">
      <c r="A44" s="401" t="s">
        <v>207</v>
      </c>
      <c r="B44" s="353">
        <v>213</v>
      </c>
      <c r="C44" s="354">
        <v>235</v>
      </c>
      <c r="D44" s="355">
        <v>0</v>
      </c>
      <c r="E44" s="354">
        <v>0</v>
      </c>
      <c r="F44" s="356">
        <f t="shared" si="18"/>
        <v>448</v>
      </c>
      <c r="G44" s="357">
        <f t="shared" si="1"/>
        <v>0.0004646016093053065</v>
      </c>
      <c r="H44" s="358">
        <v>160</v>
      </c>
      <c r="I44" s="354">
        <v>211</v>
      </c>
      <c r="J44" s="355"/>
      <c r="K44" s="354"/>
      <c r="L44" s="356">
        <f t="shared" si="19"/>
        <v>371</v>
      </c>
      <c r="M44" s="359">
        <f t="shared" si="24"/>
        <v>0.2075471698113207</v>
      </c>
      <c r="N44" s="353">
        <v>2634</v>
      </c>
      <c r="O44" s="354">
        <v>2942</v>
      </c>
      <c r="P44" s="355">
        <v>0</v>
      </c>
      <c r="Q44" s="354">
        <v>0</v>
      </c>
      <c r="R44" s="356">
        <f t="shared" si="21"/>
        <v>5576</v>
      </c>
      <c r="S44" s="357">
        <f t="shared" si="5"/>
        <v>0.0005217539879418311</v>
      </c>
      <c r="T44" s="358">
        <v>2182</v>
      </c>
      <c r="U44" s="354">
        <v>2476</v>
      </c>
      <c r="V44" s="355"/>
      <c r="W44" s="354"/>
      <c r="X44" s="356">
        <f t="shared" si="22"/>
        <v>4658</v>
      </c>
      <c r="Y44" s="360">
        <f t="shared" si="23"/>
        <v>0.197080291970803</v>
      </c>
    </row>
    <row r="45" spans="1:25" ht="19.5" customHeight="1">
      <c r="A45" s="401" t="s">
        <v>208</v>
      </c>
      <c r="B45" s="353">
        <v>106</v>
      </c>
      <c r="C45" s="354">
        <v>103</v>
      </c>
      <c r="D45" s="355">
        <v>0</v>
      </c>
      <c r="E45" s="354">
        <v>0</v>
      </c>
      <c r="F45" s="356">
        <f t="shared" si="18"/>
        <v>209</v>
      </c>
      <c r="G45" s="357">
        <f t="shared" si="1"/>
        <v>0.0002167449471982345</v>
      </c>
      <c r="H45" s="358">
        <v>277</v>
      </c>
      <c r="I45" s="354">
        <v>282</v>
      </c>
      <c r="J45" s="355"/>
      <c r="K45" s="354"/>
      <c r="L45" s="356">
        <f t="shared" si="19"/>
        <v>559</v>
      </c>
      <c r="M45" s="359">
        <f t="shared" si="24"/>
        <v>-0.6261180679785331</v>
      </c>
      <c r="N45" s="353">
        <v>2625</v>
      </c>
      <c r="O45" s="354">
        <v>2789</v>
      </c>
      <c r="P45" s="355"/>
      <c r="Q45" s="354"/>
      <c r="R45" s="356">
        <f t="shared" si="21"/>
        <v>5414</v>
      </c>
      <c r="S45" s="357">
        <f t="shared" si="5"/>
        <v>0.0005065954251644681</v>
      </c>
      <c r="T45" s="358">
        <v>1614</v>
      </c>
      <c r="U45" s="354">
        <v>1662</v>
      </c>
      <c r="V45" s="355"/>
      <c r="W45" s="354"/>
      <c r="X45" s="356">
        <f t="shared" si="22"/>
        <v>3276</v>
      </c>
      <c r="Y45" s="360">
        <f t="shared" si="23"/>
        <v>0.6526251526251525</v>
      </c>
    </row>
    <row r="46" spans="1:25" ht="19.5" customHeight="1" thickBot="1">
      <c r="A46" s="403" t="s">
        <v>170</v>
      </c>
      <c r="B46" s="405">
        <v>0</v>
      </c>
      <c r="C46" s="406">
        <v>0</v>
      </c>
      <c r="D46" s="407">
        <v>172</v>
      </c>
      <c r="E46" s="406">
        <v>296</v>
      </c>
      <c r="F46" s="408">
        <f t="shared" si="18"/>
        <v>468</v>
      </c>
      <c r="G46" s="409">
        <f t="shared" si="1"/>
        <v>0.00048534275257786487</v>
      </c>
      <c r="H46" s="410">
        <v>1164</v>
      </c>
      <c r="I46" s="406">
        <v>1812</v>
      </c>
      <c r="J46" s="407">
        <v>1462</v>
      </c>
      <c r="K46" s="406">
        <v>3075</v>
      </c>
      <c r="L46" s="408">
        <f t="shared" si="19"/>
        <v>7513</v>
      </c>
      <c r="M46" s="411">
        <f t="shared" si="24"/>
        <v>-0.9377079728470651</v>
      </c>
      <c r="N46" s="405">
        <v>4811</v>
      </c>
      <c r="O46" s="406">
        <v>2655</v>
      </c>
      <c r="P46" s="407">
        <v>9579</v>
      </c>
      <c r="Q46" s="406">
        <v>4505</v>
      </c>
      <c r="R46" s="408">
        <f t="shared" si="21"/>
        <v>21550</v>
      </c>
      <c r="S46" s="409">
        <f t="shared" si="5"/>
        <v>0.002016463134889968</v>
      </c>
      <c r="T46" s="410">
        <v>15483</v>
      </c>
      <c r="U46" s="406">
        <v>16369</v>
      </c>
      <c r="V46" s="407">
        <v>14672</v>
      </c>
      <c r="W46" s="406">
        <v>19641</v>
      </c>
      <c r="X46" s="408">
        <f t="shared" si="22"/>
        <v>66165</v>
      </c>
      <c r="Y46" s="412">
        <f t="shared" si="23"/>
        <v>-0.6742991007330159</v>
      </c>
    </row>
    <row r="47" ht="6.75" customHeight="1" thickTop="1">
      <c r="A47" s="113"/>
    </row>
    <row r="48" ht="13.5">
      <c r="A48" s="113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7:Y65536 M47:M65536 Y3 M3 M5:M8 Y5:Y8">
    <cfRule type="cellIs" priority="3" dxfId="96" operator="lessThan" stopIfTrue="1">
      <formula>0</formula>
    </cfRule>
  </conditionalFormatting>
  <conditionalFormatting sqref="M9:M46 Y9:Y46">
    <cfRule type="cellIs" priority="4" dxfId="96" operator="lessThan" stopIfTrue="1">
      <formula>0</formula>
    </cfRule>
    <cfRule type="cellIs" priority="5" dxfId="98" operator="greaterThanOrEqual" stopIfTrue="1">
      <formula>0</formula>
    </cfRule>
  </conditionalFormatting>
  <conditionalFormatting sqref="G6:G8">
    <cfRule type="cellIs" priority="2" dxfId="96" operator="lessThan" stopIfTrue="1">
      <formula>0</formula>
    </cfRule>
  </conditionalFormatting>
  <conditionalFormatting sqref="S6:S8">
    <cfRule type="cellIs" priority="1" dxfId="96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0" zoomScaleNormal="80" zoomScalePageLayoutView="0" workbookViewId="0" topLeftCell="A1">
      <selection activeCell="T10" sqref="T10:W55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7109375" style="112" bestFit="1" customWidth="1"/>
    <col min="5" max="5" width="10.71093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7109375" style="112" bestFit="1" customWidth="1"/>
    <col min="12" max="12" width="9.28125" style="112" customWidth="1"/>
    <col min="13" max="13" width="9.7109375" style="112" customWidth="1"/>
    <col min="14" max="14" width="10.7109375" style="112" customWidth="1"/>
    <col min="15" max="15" width="12.28125" style="112" bestFit="1" customWidth="1"/>
    <col min="16" max="16" width="9.28125" style="112" customWidth="1"/>
    <col min="17" max="17" width="10.7109375" style="112" bestFit="1" customWidth="1"/>
    <col min="18" max="18" width="10.28125" style="112" bestFit="1" customWidth="1"/>
    <col min="19" max="19" width="11.28125" style="112" bestFit="1" customWidth="1"/>
    <col min="20" max="20" width="10.28125" style="112" bestFit="1" customWidth="1"/>
    <col min="21" max="21" width="10.28125" style="112" customWidth="1"/>
    <col min="22" max="22" width="9.28125" style="112" customWidth="1"/>
    <col min="23" max="23" width="10.28125" style="112" customWidth="1"/>
    <col min="24" max="24" width="10.7109375" style="112" customWidth="1"/>
    <col min="25" max="25" width="9.8515625" style="112" bestFit="1" customWidth="1"/>
    <col min="26" max="16384" width="8.00390625" style="112" customWidth="1"/>
  </cols>
  <sheetData>
    <row r="1" spans="24:25" ht="18" thickBot="1">
      <c r="X1" s="591" t="s">
        <v>26</v>
      </c>
      <c r="Y1" s="592"/>
    </row>
    <row r="2" ht="5.25" customHeight="1" thickBot="1"/>
    <row r="3" spans="1:25" ht="24.75" customHeight="1" thickTop="1">
      <c r="A3" s="593" t="s">
        <v>44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5"/>
    </row>
    <row r="4" spans="1:25" ht="21" customHeight="1" thickBot="1">
      <c r="A4" s="610" t="s">
        <v>42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2"/>
    </row>
    <row r="5" spans="1:25" s="131" customFormat="1" ht="19.5" customHeight="1" thickBot="1" thickTop="1">
      <c r="A5" s="596" t="s">
        <v>41</v>
      </c>
      <c r="B5" s="582" t="s">
        <v>34</v>
      </c>
      <c r="C5" s="583"/>
      <c r="D5" s="583"/>
      <c r="E5" s="583"/>
      <c r="F5" s="583"/>
      <c r="G5" s="583"/>
      <c r="H5" s="583"/>
      <c r="I5" s="583"/>
      <c r="J5" s="584"/>
      <c r="K5" s="584"/>
      <c r="L5" s="584"/>
      <c r="M5" s="585"/>
      <c r="N5" s="586" t="s">
        <v>33</v>
      </c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5"/>
    </row>
    <row r="6" spans="1:25" s="130" customFormat="1" ht="26.25" customHeight="1" thickBot="1">
      <c r="A6" s="597"/>
      <c r="B6" s="589" t="s">
        <v>152</v>
      </c>
      <c r="C6" s="578"/>
      <c r="D6" s="578"/>
      <c r="E6" s="578"/>
      <c r="F6" s="590"/>
      <c r="G6" s="579" t="s">
        <v>32</v>
      </c>
      <c r="H6" s="589" t="s">
        <v>153</v>
      </c>
      <c r="I6" s="578"/>
      <c r="J6" s="578"/>
      <c r="K6" s="578"/>
      <c r="L6" s="590"/>
      <c r="M6" s="579" t="s">
        <v>31</v>
      </c>
      <c r="N6" s="577" t="s">
        <v>154</v>
      </c>
      <c r="O6" s="578"/>
      <c r="P6" s="578"/>
      <c r="Q6" s="578"/>
      <c r="R6" s="578"/>
      <c r="S6" s="579" t="s">
        <v>32</v>
      </c>
      <c r="T6" s="577" t="s">
        <v>155</v>
      </c>
      <c r="U6" s="578"/>
      <c r="V6" s="578"/>
      <c r="W6" s="578"/>
      <c r="X6" s="578"/>
      <c r="Y6" s="579" t="s">
        <v>31</v>
      </c>
    </row>
    <row r="7" spans="1:25" s="125" customFormat="1" ht="26.25" customHeight="1">
      <c r="A7" s="598"/>
      <c r="B7" s="602" t="s">
        <v>20</v>
      </c>
      <c r="C7" s="603"/>
      <c r="D7" s="600" t="s">
        <v>19</v>
      </c>
      <c r="E7" s="601"/>
      <c r="F7" s="587" t="s">
        <v>15</v>
      </c>
      <c r="G7" s="580"/>
      <c r="H7" s="602" t="s">
        <v>20</v>
      </c>
      <c r="I7" s="603"/>
      <c r="J7" s="600" t="s">
        <v>19</v>
      </c>
      <c r="K7" s="601"/>
      <c r="L7" s="587" t="s">
        <v>15</v>
      </c>
      <c r="M7" s="580"/>
      <c r="N7" s="603" t="s">
        <v>20</v>
      </c>
      <c r="O7" s="603"/>
      <c r="P7" s="608" t="s">
        <v>19</v>
      </c>
      <c r="Q7" s="603"/>
      <c r="R7" s="587" t="s">
        <v>15</v>
      </c>
      <c r="S7" s="580"/>
      <c r="T7" s="609" t="s">
        <v>20</v>
      </c>
      <c r="U7" s="601"/>
      <c r="V7" s="600" t="s">
        <v>19</v>
      </c>
      <c r="W7" s="604"/>
      <c r="X7" s="587" t="s">
        <v>15</v>
      </c>
      <c r="Y7" s="580"/>
    </row>
    <row r="8" spans="1:25" s="125" customFormat="1" ht="16.5" customHeight="1" thickBot="1">
      <c r="A8" s="599"/>
      <c r="B8" s="128" t="s">
        <v>29</v>
      </c>
      <c r="C8" s="126" t="s">
        <v>28</v>
      </c>
      <c r="D8" s="127" t="s">
        <v>29</v>
      </c>
      <c r="E8" s="126" t="s">
        <v>28</v>
      </c>
      <c r="F8" s="588"/>
      <c r="G8" s="581"/>
      <c r="H8" s="128" t="s">
        <v>29</v>
      </c>
      <c r="I8" s="126" t="s">
        <v>28</v>
      </c>
      <c r="J8" s="127" t="s">
        <v>29</v>
      </c>
      <c r="K8" s="126" t="s">
        <v>28</v>
      </c>
      <c r="L8" s="588"/>
      <c r="M8" s="581"/>
      <c r="N8" s="128" t="s">
        <v>29</v>
      </c>
      <c r="O8" s="126" t="s">
        <v>28</v>
      </c>
      <c r="P8" s="127" t="s">
        <v>29</v>
      </c>
      <c r="Q8" s="126" t="s">
        <v>28</v>
      </c>
      <c r="R8" s="588"/>
      <c r="S8" s="581"/>
      <c r="T8" s="128" t="s">
        <v>29</v>
      </c>
      <c r="U8" s="126" t="s">
        <v>28</v>
      </c>
      <c r="V8" s="127" t="s">
        <v>29</v>
      </c>
      <c r="W8" s="126" t="s">
        <v>28</v>
      </c>
      <c r="X8" s="588"/>
      <c r="Y8" s="581"/>
    </row>
    <row r="9" spans="1:25" s="114" customFormat="1" ht="18" customHeight="1" thickBot="1" thickTop="1">
      <c r="A9" s="124" t="s">
        <v>22</v>
      </c>
      <c r="B9" s="123">
        <f>SUM(B10:B55)</f>
        <v>26781.022</v>
      </c>
      <c r="C9" s="117">
        <f>SUM(C10:C55)</f>
        <v>16346.725</v>
      </c>
      <c r="D9" s="118">
        <f>SUM(D10:D55)</f>
        <v>7991.954999999999</v>
      </c>
      <c r="E9" s="117">
        <f>SUM(E10:E55)</f>
        <v>4510.346</v>
      </c>
      <c r="F9" s="116">
        <f>SUM(B9:E9)</f>
        <v>55630.048</v>
      </c>
      <c r="G9" s="456">
        <f>F9/$F$9</f>
        <v>1</v>
      </c>
      <c r="H9" s="119">
        <f>SUM(H10:H55)</f>
        <v>27908.215999999993</v>
      </c>
      <c r="I9" s="117">
        <f>SUM(I10:I55)</f>
        <v>18524.639</v>
      </c>
      <c r="J9" s="118">
        <f>SUM(J10:J55)</f>
        <v>4034.228</v>
      </c>
      <c r="K9" s="117">
        <f>SUM(K10:K55)</f>
        <v>2390.428</v>
      </c>
      <c r="L9" s="116">
        <f>SUM(H9:K9)</f>
        <v>52857.511</v>
      </c>
      <c r="M9" s="122">
        <f>IF(ISERROR(F9/L9-1),"         /0",(F9/L9-1))</f>
        <v>0.05245303737438567</v>
      </c>
      <c r="N9" s="121">
        <f>SUM(N10:N55)</f>
        <v>291364.487</v>
      </c>
      <c r="O9" s="117">
        <f>SUM(O10:O55)</f>
        <v>157203.44899999996</v>
      </c>
      <c r="P9" s="118">
        <f>SUM(P10:P55)</f>
        <v>76268.47897</v>
      </c>
      <c r="Q9" s="117">
        <f>SUM(Q10:Q55)</f>
        <v>30962.750999999997</v>
      </c>
      <c r="R9" s="116">
        <f>SUM(N9:Q9)</f>
        <v>555799.1659700001</v>
      </c>
      <c r="S9" s="456">
        <f>R9/$R$9</f>
        <v>1</v>
      </c>
      <c r="T9" s="119">
        <f>SUM(T10:T55)</f>
        <v>302657.55900000007</v>
      </c>
      <c r="U9" s="117">
        <f>SUM(U10:U55)</f>
        <v>174834.32699999996</v>
      </c>
      <c r="V9" s="118">
        <f>SUM(V10:V55)</f>
        <v>47615.968000000015</v>
      </c>
      <c r="W9" s="117">
        <f>SUM(W10:W55)</f>
        <v>17918.653000000002</v>
      </c>
      <c r="X9" s="116">
        <f>SUM(T9:W9)</f>
        <v>543026.5070000001</v>
      </c>
      <c r="Y9" s="115">
        <f>IF(ISERROR(R9/X9-1),"         /0",(R9/X9-1))</f>
        <v>0.02352124400070954</v>
      </c>
    </row>
    <row r="10" spans="1:25" ht="19.5" customHeight="1" thickTop="1">
      <c r="A10" s="391" t="s">
        <v>175</v>
      </c>
      <c r="B10" s="393">
        <v>8594.509999999998</v>
      </c>
      <c r="C10" s="394">
        <v>4885.982999999998</v>
      </c>
      <c r="D10" s="395">
        <v>0</v>
      </c>
      <c r="E10" s="394">
        <v>0</v>
      </c>
      <c r="F10" s="396">
        <f>SUM(B10:E10)</f>
        <v>13480.492999999997</v>
      </c>
      <c r="G10" s="397">
        <f>F10/$F$9</f>
        <v>0.24232395053838524</v>
      </c>
      <c r="H10" s="398">
        <v>8908.323999999999</v>
      </c>
      <c r="I10" s="394">
        <v>5497.783999999998</v>
      </c>
      <c r="J10" s="395"/>
      <c r="K10" s="394"/>
      <c r="L10" s="396">
        <f>SUM(H10:K10)</f>
        <v>14406.107999999997</v>
      </c>
      <c r="M10" s="399">
        <f>IF(ISERROR(F10/L10-1),"         /0",(F10/L10-1))</f>
        <v>-0.06425156607183569</v>
      </c>
      <c r="N10" s="393">
        <v>94516.54099999995</v>
      </c>
      <c r="O10" s="394">
        <v>48323.94799999999</v>
      </c>
      <c r="P10" s="395">
        <v>2942.6059999999998</v>
      </c>
      <c r="Q10" s="394">
        <v>893.5569999999999</v>
      </c>
      <c r="R10" s="396">
        <f>SUM(N10:Q10)</f>
        <v>146676.65199999994</v>
      </c>
      <c r="S10" s="397">
        <f>R10/$R$9</f>
        <v>0.2639022527930835</v>
      </c>
      <c r="T10" s="398">
        <v>101319.18600000005</v>
      </c>
      <c r="U10" s="394">
        <v>59531.524</v>
      </c>
      <c r="V10" s="395"/>
      <c r="W10" s="394"/>
      <c r="X10" s="396">
        <f>SUM(T10:W10)</f>
        <v>160850.71000000005</v>
      </c>
      <c r="Y10" s="400">
        <f>IF(ISERROR(R10/X10-1),"         /0",IF(R10/X10&gt;5,"  *  ",(R10/X10-1)))</f>
        <v>-0.08811933749002476</v>
      </c>
    </row>
    <row r="11" spans="1:25" ht="19.5" customHeight="1">
      <c r="A11" s="401" t="s">
        <v>156</v>
      </c>
      <c r="B11" s="353">
        <v>3050.687</v>
      </c>
      <c r="C11" s="354">
        <v>3157.689</v>
      </c>
      <c r="D11" s="355">
        <v>0.137</v>
      </c>
      <c r="E11" s="354">
        <v>0</v>
      </c>
      <c r="F11" s="356">
        <f>SUM(B11:E11)</f>
        <v>6208.513</v>
      </c>
      <c r="G11" s="357">
        <f>F11/$F$9</f>
        <v>0.11160358876555346</v>
      </c>
      <c r="H11" s="358">
        <v>2772.4030000000007</v>
      </c>
      <c r="I11" s="354">
        <v>2531.6899999999996</v>
      </c>
      <c r="J11" s="355">
        <v>0</v>
      </c>
      <c r="K11" s="354">
        <v>0</v>
      </c>
      <c r="L11" s="356">
        <f>SUM(H11:K11)</f>
        <v>5304.093000000001</v>
      </c>
      <c r="M11" s="359">
        <f>IF(ISERROR(F11/L11-1),"         /0",(F11/L11-1))</f>
        <v>0.17051360147719863</v>
      </c>
      <c r="N11" s="353">
        <v>29132.11500000001</v>
      </c>
      <c r="O11" s="354">
        <v>26030.171999999984</v>
      </c>
      <c r="P11" s="355">
        <v>3.8649999999999998</v>
      </c>
      <c r="Q11" s="354">
        <v>0</v>
      </c>
      <c r="R11" s="356">
        <f>SUM(N11:Q11)</f>
        <v>55166.151999999995</v>
      </c>
      <c r="S11" s="357">
        <f>R11/$R$9</f>
        <v>0.09925555016571877</v>
      </c>
      <c r="T11" s="358">
        <v>23860.848000000013</v>
      </c>
      <c r="U11" s="354">
        <v>22520.460999999992</v>
      </c>
      <c r="V11" s="355">
        <v>8.376000000000001</v>
      </c>
      <c r="W11" s="354">
        <v>0</v>
      </c>
      <c r="X11" s="356">
        <f>SUM(T11:W11)</f>
        <v>46389.685000000005</v>
      </c>
      <c r="Y11" s="360">
        <f>IF(ISERROR(R11/X11-1),"         /0",IF(R11/X11&gt;5,"  *  ",(R11/X11-1)))</f>
        <v>0.18919005378027443</v>
      </c>
    </row>
    <row r="12" spans="1:25" ht="19.5" customHeight="1">
      <c r="A12" s="401" t="s">
        <v>209</v>
      </c>
      <c r="B12" s="353">
        <v>2219.939</v>
      </c>
      <c r="C12" s="354">
        <v>1087.243</v>
      </c>
      <c r="D12" s="355">
        <v>1263.803</v>
      </c>
      <c r="E12" s="354">
        <v>325.774</v>
      </c>
      <c r="F12" s="356">
        <f>SUM(B12:E12)</f>
        <v>4896.759</v>
      </c>
      <c r="G12" s="357">
        <f>F12/$F$9</f>
        <v>0.08802363427764794</v>
      </c>
      <c r="H12" s="358">
        <v>2712.7639999999997</v>
      </c>
      <c r="I12" s="354">
        <v>1716.681</v>
      </c>
      <c r="J12" s="355">
        <v>483.295</v>
      </c>
      <c r="K12" s="354">
        <v>116.082</v>
      </c>
      <c r="L12" s="356">
        <f>SUM(H12:K12)</f>
        <v>5028.822</v>
      </c>
      <c r="M12" s="359">
        <f>IF(ISERROR(F12/L12-1),"         /0",(F12/L12-1))</f>
        <v>-0.02626121982444396</v>
      </c>
      <c r="N12" s="353">
        <v>24072.800000000003</v>
      </c>
      <c r="O12" s="354">
        <v>11462.998000000001</v>
      </c>
      <c r="P12" s="355">
        <v>13195.71</v>
      </c>
      <c r="Q12" s="354">
        <v>3178.901</v>
      </c>
      <c r="R12" s="356">
        <f>SUM(N12:Q12)</f>
        <v>51910.409</v>
      </c>
      <c r="S12" s="357">
        <f>R12/$R$9</f>
        <v>0.0933977813899813</v>
      </c>
      <c r="T12" s="358">
        <v>24433.325999999997</v>
      </c>
      <c r="U12" s="354">
        <v>14562.803000000002</v>
      </c>
      <c r="V12" s="355">
        <v>9839.483</v>
      </c>
      <c r="W12" s="354">
        <v>3720.237</v>
      </c>
      <c r="X12" s="356">
        <f>SUM(T12:W12)</f>
        <v>52555.849</v>
      </c>
      <c r="Y12" s="360">
        <f>IF(ISERROR(R12/X12-1),"         /0",IF(R12/X12&gt;5,"  *  ",(R12/X12-1)))</f>
        <v>-0.012281030794498271</v>
      </c>
    </row>
    <row r="13" spans="1:25" ht="19.5" customHeight="1">
      <c r="A13" s="401" t="s">
        <v>210</v>
      </c>
      <c r="B13" s="353">
        <v>0</v>
      </c>
      <c r="C13" s="354">
        <v>0</v>
      </c>
      <c r="D13" s="355">
        <v>2662.927</v>
      </c>
      <c r="E13" s="354">
        <v>2048.576</v>
      </c>
      <c r="F13" s="356">
        <f aca="true" t="shared" si="0" ref="F13:F23">SUM(B13:E13)</f>
        <v>4711.503000000001</v>
      </c>
      <c r="G13" s="357">
        <f aca="true" t="shared" si="1" ref="G13:G23">F13/$F$9</f>
        <v>0.08469349154615147</v>
      </c>
      <c r="H13" s="358"/>
      <c r="I13" s="354"/>
      <c r="J13" s="355">
        <v>630.5999999999999</v>
      </c>
      <c r="K13" s="354">
        <v>725.9</v>
      </c>
      <c r="L13" s="356">
        <f aca="true" t="shared" si="2" ref="L13:L23">SUM(H13:K13)</f>
        <v>1356.5</v>
      </c>
      <c r="M13" s="359">
        <f aca="true" t="shared" si="3" ref="M13:M23">IF(ISERROR(F13/L13-1),"         /0",(F13/L13-1))</f>
        <v>2.473279026907483</v>
      </c>
      <c r="N13" s="353"/>
      <c r="O13" s="354"/>
      <c r="P13" s="355">
        <v>8185.53</v>
      </c>
      <c r="Q13" s="354">
        <v>6011.938</v>
      </c>
      <c r="R13" s="356">
        <f aca="true" t="shared" si="4" ref="R13:R23">SUM(N13:Q13)</f>
        <v>14197.468</v>
      </c>
      <c r="S13" s="357">
        <f aca="true" t="shared" si="5" ref="S13:S23">R13/$R$9</f>
        <v>0.025544241282230217</v>
      </c>
      <c r="T13" s="358"/>
      <c r="U13" s="354"/>
      <c r="V13" s="355">
        <v>630.5999999999999</v>
      </c>
      <c r="W13" s="354">
        <v>725.9</v>
      </c>
      <c r="X13" s="356">
        <f aca="true" t="shared" si="6" ref="X13:X23">SUM(T13:W13)</f>
        <v>1356.5</v>
      </c>
      <c r="Y13" s="360" t="str">
        <f aca="true" t="shared" si="7" ref="Y13:Y23">IF(ISERROR(R13/X13-1),"         /0",IF(R13/X13&gt;5,"  *  ",(R13/X13-1)))</f>
        <v>  *  </v>
      </c>
    </row>
    <row r="14" spans="1:25" ht="19.5" customHeight="1">
      <c r="A14" s="401" t="s">
        <v>211</v>
      </c>
      <c r="B14" s="353">
        <v>2789.999</v>
      </c>
      <c r="C14" s="354">
        <v>1188.011</v>
      </c>
      <c r="D14" s="355">
        <v>0</v>
      </c>
      <c r="E14" s="354">
        <v>0</v>
      </c>
      <c r="F14" s="356">
        <f t="shared" si="0"/>
        <v>3978.0099999999998</v>
      </c>
      <c r="G14" s="357">
        <f t="shared" si="1"/>
        <v>0.07150829709871902</v>
      </c>
      <c r="H14" s="358">
        <v>3186.221</v>
      </c>
      <c r="I14" s="354">
        <v>1754.759</v>
      </c>
      <c r="J14" s="355"/>
      <c r="K14" s="354"/>
      <c r="L14" s="356">
        <f t="shared" si="2"/>
        <v>4940.98</v>
      </c>
      <c r="M14" s="359">
        <f t="shared" si="3"/>
        <v>-0.19489453509222865</v>
      </c>
      <c r="N14" s="353">
        <v>31422.923000000003</v>
      </c>
      <c r="O14" s="354">
        <v>11126.496</v>
      </c>
      <c r="P14" s="355"/>
      <c r="Q14" s="354">
        <v>43.188</v>
      </c>
      <c r="R14" s="356">
        <f t="shared" si="4"/>
        <v>42592.607</v>
      </c>
      <c r="S14" s="357">
        <f t="shared" si="5"/>
        <v>0.07663308908653345</v>
      </c>
      <c r="T14" s="358">
        <v>27591.226</v>
      </c>
      <c r="U14" s="354">
        <v>12876.399</v>
      </c>
      <c r="V14" s="355">
        <v>198.25300000000004</v>
      </c>
      <c r="W14" s="354">
        <v>646.17</v>
      </c>
      <c r="X14" s="356">
        <f t="shared" si="6"/>
        <v>41312.047999999995</v>
      </c>
      <c r="Y14" s="360">
        <f t="shared" si="7"/>
        <v>0.030997228701903357</v>
      </c>
    </row>
    <row r="15" spans="1:25" ht="19.5" customHeight="1">
      <c r="A15" s="401" t="s">
        <v>176</v>
      </c>
      <c r="B15" s="353">
        <v>2392.744</v>
      </c>
      <c r="C15" s="354">
        <v>514.888</v>
      </c>
      <c r="D15" s="355">
        <v>0</v>
      </c>
      <c r="E15" s="354">
        <v>0</v>
      </c>
      <c r="F15" s="356">
        <f t="shared" si="0"/>
        <v>2907.632</v>
      </c>
      <c r="G15" s="357">
        <f t="shared" si="1"/>
        <v>0.05226729266888283</v>
      </c>
      <c r="H15" s="358">
        <v>2258.334</v>
      </c>
      <c r="I15" s="354">
        <v>805.069</v>
      </c>
      <c r="J15" s="355"/>
      <c r="K15" s="354"/>
      <c r="L15" s="356">
        <f t="shared" si="2"/>
        <v>3063.403</v>
      </c>
      <c r="M15" s="359">
        <f t="shared" si="3"/>
        <v>-0.050849006807135666</v>
      </c>
      <c r="N15" s="353">
        <v>25303.355</v>
      </c>
      <c r="O15" s="354">
        <v>5629.0790000000015</v>
      </c>
      <c r="P15" s="355">
        <v>39.536</v>
      </c>
      <c r="Q15" s="354">
        <v>12.352</v>
      </c>
      <c r="R15" s="356">
        <f t="shared" si="4"/>
        <v>30984.322</v>
      </c>
      <c r="S15" s="357">
        <f t="shared" si="5"/>
        <v>0.055747334463744795</v>
      </c>
      <c r="T15" s="358">
        <v>35018.856</v>
      </c>
      <c r="U15" s="354">
        <v>10146.828</v>
      </c>
      <c r="V15" s="355">
        <v>38.342</v>
      </c>
      <c r="W15" s="354"/>
      <c r="X15" s="356">
        <f t="shared" si="6"/>
        <v>45204.026</v>
      </c>
      <c r="Y15" s="360">
        <f t="shared" si="7"/>
        <v>-0.3145672024876722</v>
      </c>
    </row>
    <row r="16" spans="1:25" ht="19.5" customHeight="1">
      <c r="A16" s="401" t="s">
        <v>212</v>
      </c>
      <c r="B16" s="353">
        <v>0</v>
      </c>
      <c r="C16" s="354">
        <v>0</v>
      </c>
      <c r="D16" s="355">
        <v>1215.526</v>
      </c>
      <c r="E16" s="354">
        <v>505.821</v>
      </c>
      <c r="F16" s="356">
        <f t="shared" si="0"/>
        <v>1721.3470000000002</v>
      </c>
      <c r="G16" s="357">
        <f t="shared" si="1"/>
        <v>0.03094275597245575</v>
      </c>
      <c r="H16" s="358"/>
      <c r="I16" s="354"/>
      <c r="J16" s="355">
        <v>1112.06</v>
      </c>
      <c r="K16" s="354">
        <v>563.533</v>
      </c>
      <c r="L16" s="356">
        <f t="shared" si="2"/>
        <v>1675.5929999999998</v>
      </c>
      <c r="M16" s="359">
        <f t="shared" si="3"/>
        <v>0.027306153702002955</v>
      </c>
      <c r="N16" s="353"/>
      <c r="O16" s="354"/>
      <c r="P16" s="355">
        <v>24523.873000000003</v>
      </c>
      <c r="Q16" s="354">
        <v>8564.898999999998</v>
      </c>
      <c r="R16" s="356">
        <f t="shared" si="4"/>
        <v>33088.772</v>
      </c>
      <c r="S16" s="357">
        <f t="shared" si="5"/>
        <v>0.05953368415415363</v>
      </c>
      <c r="T16" s="358"/>
      <c r="U16" s="354"/>
      <c r="V16" s="355">
        <v>24163.775999999998</v>
      </c>
      <c r="W16" s="354">
        <v>8150.144000000001</v>
      </c>
      <c r="X16" s="356">
        <f t="shared" si="6"/>
        <v>32313.92</v>
      </c>
      <c r="Y16" s="360">
        <f t="shared" si="7"/>
        <v>0.023978892068805102</v>
      </c>
    </row>
    <row r="17" spans="1:25" ht="19.5" customHeight="1">
      <c r="A17" s="401" t="s">
        <v>213</v>
      </c>
      <c r="B17" s="353">
        <v>931.291</v>
      </c>
      <c r="C17" s="354">
        <v>484.057</v>
      </c>
      <c r="D17" s="355">
        <v>0</v>
      </c>
      <c r="E17" s="354">
        <v>0</v>
      </c>
      <c r="F17" s="356">
        <f t="shared" si="0"/>
        <v>1415.348</v>
      </c>
      <c r="G17" s="357">
        <f t="shared" si="1"/>
        <v>0.02544214953760241</v>
      </c>
      <c r="H17" s="358">
        <v>854.1519999999999</v>
      </c>
      <c r="I17" s="354">
        <v>505.118</v>
      </c>
      <c r="J17" s="355"/>
      <c r="K17" s="354"/>
      <c r="L17" s="356">
        <f t="shared" si="2"/>
        <v>1359.27</v>
      </c>
      <c r="M17" s="359">
        <f t="shared" si="3"/>
        <v>0.04125596827708988</v>
      </c>
      <c r="N17" s="353">
        <v>8708.681</v>
      </c>
      <c r="O17" s="354">
        <v>5094.029999999999</v>
      </c>
      <c r="P17" s="355"/>
      <c r="Q17" s="354"/>
      <c r="R17" s="356">
        <f t="shared" si="4"/>
        <v>13802.711</v>
      </c>
      <c r="S17" s="357">
        <f t="shared" si="5"/>
        <v>0.02483399012647136</v>
      </c>
      <c r="T17" s="358">
        <v>11016.667999999998</v>
      </c>
      <c r="U17" s="354">
        <v>1073.8809999999999</v>
      </c>
      <c r="V17" s="355"/>
      <c r="W17" s="354"/>
      <c r="X17" s="356">
        <f t="shared" si="6"/>
        <v>12090.548999999997</v>
      </c>
      <c r="Y17" s="360">
        <f t="shared" si="7"/>
        <v>0.1416116009289572</v>
      </c>
    </row>
    <row r="18" spans="1:25" ht="19.5" customHeight="1">
      <c r="A18" s="401" t="s">
        <v>214</v>
      </c>
      <c r="B18" s="353">
        <v>0</v>
      </c>
      <c r="C18" s="354">
        <v>0</v>
      </c>
      <c r="D18" s="355">
        <v>1011.981</v>
      </c>
      <c r="E18" s="354">
        <v>292.812</v>
      </c>
      <c r="F18" s="356">
        <f t="shared" si="0"/>
        <v>1304.7930000000001</v>
      </c>
      <c r="G18" s="357">
        <f t="shared" si="1"/>
        <v>0.02345482427050935</v>
      </c>
      <c r="H18" s="358"/>
      <c r="I18" s="354"/>
      <c r="J18" s="355"/>
      <c r="K18" s="354"/>
      <c r="L18" s="356">
        <f t="shared" si="2"/>
        <v>0</v>
      </c>
      <c r="M18" s="359" t="str">
        <f t="shared" si="3"/>
        <v>         /0</v>
      </c>
      <c r="N18" s="353"/>
      <c r="O18" s="354"/>
      <c r="P18" s="355">
        <v>6355.373</v>
      </c>
      <c r="Q18" s="354">
        <v>1914.19</v>
      </c>
      <c r="R18" s="356">
        <f t="shared" si="4"/>
        <v>8269.563</v>
      </c>
      <c r="S18" s="357">
        <f t="shared" si="5"/>
        <v>0.014878689113481612</v>
      </c>
      <c r="T18" s="358"/>
      <c r="U18" s="354"/>
      <c r="V18" s="355"/>
      <c r="W18" s="354"/>
      <c r="X18" s="356">
        <f t="shared" si="6"/>
        <v>0</v>
      </c>
      <c r="Y18" s="360" t="str">
        <f t="shared" si="7"/>
        <v>         /0</v>
      </c>
    </row>
    <row r="19" spans="1:25" ht="19.5" customHeight="1">
      <c r="A19" s="401" t="s">
        <v>215</v>
      </c>
      <c r="B19" s="353">
        <v>1003.847</v>
      </c>
      <c r="C19" s="354">
        <v>40.19</v>
      </c>
      <c r="D19" s="355">
        <v>0</v>
      </c>
      <c r="E19" s="354">
        <v>0</v>
      </c>
      <c r="F19" s="356">
        <f t="shared" si="0"/>
        <v>1044.037</v>
      </c>
      <c r="G19" s="357">
        <f t="shared" si="1"/>
        <v>0.018767501333092504</v>
      </c>
      <c r="H19" s="358">
        <v>969.924</v>
      </c>
      <c r="I19" s="354">
        <v>53.685</v>
      </c>
      <c r="J19" s="355"/>
      <c r="K19" s="354"/>
      <c r="L19" s="356">
        <f t="shared" si="2"/>
        <v>1023.6089999999999</v>
      </c>
      <c r="M19" s="359">
        <f t="shared" si="3"/>
        <v>0.019956838988324677</v>
      </c>
      <c r="N19" s="353">
        <v>10357.901</v>
      </c>
      <c r="O19" s="354">
        <v>473.38100000000014</v>
      </c>
      <c r="P19" s="355"/>
      <c r="Q19" s="354">
        <v>26.624</v>
      </c>
      <c r="R19" s="356">
        <f t="shared" si="4"/>
        <v>10857.905999999999</v>
      </c>
      <c r="S19" s="357">
        <f t="shared" si="5"/>
        <v>0.01953566443564269</v>
      </c>
      <c r="T19" s="358">
        <v>9326.491999999998</v>
      </c>
      <c r="U19" s="354">
        <v>355.44599999999986</v>
      </c>
      <c r="V19" s="355"/>
      <c r="W19" s="354"/>
      <c r="X19" s="356">
        <f t="shared" si="6"/>
        <v>9681.937999999998</v>
      </c>
      <c r="Y19" s="360">
        <f t="shared" si="7"/>
        <v>0.12145998042953798</v>
      </c>
    </row>
    <row r="20" spans="1:25" ht="19.5" customHeight="1">
      <c r="A20" s="401" t="s">
        <v>216</v>
      </c>
      <c r="B20" s="353">
        <v>0</v>
      </c>
      <c r="C20" s="354">
        <v>0</v>
      </c>
      <c r="D20" s="355">
        <v>517.317</v>
      </c>
      <c r="E20" s="354">
        <v>520.118</v>
      </c>
      <c r="F20" s="356">
        <f t="shared" si="0"/>
        <v>1037.435</v>
      </c>
      <c r="G20" s="357">
        <f t="shared" si="1"/>
        <v>0.01864882446263573</v>
      </c>
      <c r="H20" s="358"/>
      <c r="I20" s="354"/>
      <c r="J20" s="355"/>
      <c r="K20" s="354"/>
      <c r="L20" s="356">
        <f t="shared" si="2"/>
        <v>0</v>
      </c>
      <c r="M20" s="359" t="str">
        <f t="shared" si="3"/>
        <v>         /0</v>
      </c>
      <c r="N20" s="353"/>
      <c r="O20" s="354"/>
      <c r="P20" s="355">
        <v>759.7909999999999</v>
      </c>
      <c r="Q20" s="354">
        <v>658.24</v>
      </c>
      <c r="R20" s="356">
        <f t="shared" si="4"/>
        <v>1418.031</v>
      </c>
      <c r="S20" s="357">
        <f t="shared" si="5"/>
        <v>0.0025513370419065003</v>
      </c>
      <c r="T20" s="358"/>
      <c r="U20" s="354"/>
      <c r="V20" s="355"/>
      <c r="W20" s="354"/>
      <c r="X20" s="356">
        <f t="shared" si="6"/>
        <v>0</v>
      </c>
      <c r="Y20" s="360" t="str">
        <f t="shared" si="7"/>
        <v>         /0</v>
      </c>
    </row>
    <row r="21" spans="1:25" ht="19.5" customHeight="1">
      <c r="A21" s="401" t="s">
        <v>217</v>
      </c>
      <c r="B21" s="353">
        <v>578.787</v>
      </c>
      <c r="C21" s="354">
        <v>405.22900000000004</v>
      </c>
      <c r="D21" s="355">
        <v>0</v>
      </c>
      <c r="E21" s="354">
        <v>0</v>
      </c>
      <c r="F21" s="356">
        <f t="shared" si="0"/>
        <v>984.0160000000001</v>
      </c>
      <c r="G21" s="357">
        <f t="shared" si="1"/>
        <v>0.017688570033230964</v>
      </c>
      <c r="H21" s="358">
        <v>664.499</v>
      </c>
      <c r="I21" s="354">
        <v>446.973</v>
      </c>
      <c r="J21" s="355"/>
      <c r="K21" s="354"/>
      <c r="L21" s="356">
        <f t="shared" si="2"/>
        <v>1111.472</v>
      </c>
      <c r="M21" s="359">
        <f t="shared" si="3"/>
        <v>-0.11467315415952894</v>
      </c>
      <c r="N21" s="353">
        <v>7247.843999999999</v>
      </c>
      <c r="O21" s="354">
        <v>4234.9310000000005</v>
      </c>
      <c r="P21" s="355"/>
      <c r="Q21" s="354"/>
      <c r="R21" s="356">
        <f t="shared" si="4"/>
        <v>11482.775</v>
      </c>
      <c r="S21" s="357">
        <f t="shared" si="5"/>
        <v>0.020659935644127606</v>
      </c>
      <c r="T21" s="358">
        <v>4965.675</v>
      </c>
      <c r="U21" s="354">
        <v>4117.772</v>
      </c>
      <c r="V21" s="355"/>
      <c r="W21" s="354"/>
      <c r="X21" s="356">
        <f t="shared" si="6"/>
        <v>9083.447</v>
      </c>
      <c r="Y21" s="360">
        <f t="shared" si="7"/>
        <v>0.2641428964136632</v>
      </c>
    </row>
    <row r="22" spans="1:25" ht="19.5" customHeight="1">
      <c r="A22" s="401" t="s">
        <v>181</v>
      </c>
      <c r="B22" s="353">
        <v>305.511</v>
      </c>
      <c r="C22" s="354">
        <v>643.435</v>
      </c>
      <c r="D22" s="355">
        <v>0</v>
      </c>
      <c r="E22" s="354">
        <v>0</v>
      </c>
      <c r="F22" s="356">
        <f t="shared" si="0"/>
        <v>948.9459999999999</v>
      </c>
      <c r="G22" s="357">
        <f t="shared" si="1"/>
        <v>0.017058155333606755</v>
      </c>
      <c r="H22" s="358">
        <v>429.407</v>
      </c>
      <c r="I22" s="354">
        <v>866.054</v>
      </c>
      <c r="J22" s="355"/>
      <c r="K22" s="354"/>
      <c r="L22" s="356">
        <f t="shared" si="2"/>
        <v>1295.461</v>
      </c>
      <c r="M22" s="359">
        <f t="shared" si="3"/>
        <v>-0.2674839304309432</v>
      </c>
      <c r="N22" s="353">
        <v>4777.492</v>
      </c>
      <c r="O22" s="354">
        <v>6928.657999999999</v>
      </c>
      <c r="P22" s="355">
        <v>0</v>
      </c>
      <c r="Q22" s="354">
        <v>0</v>
      </c>
      <c r="R22" s="356">
        <f t="shared" si="4"/>
        <v>11706.15</v>
      </c>
      <c r="S22" s="357">
        <f t="shared" si="5"/>
        <v>0.021061834412021866</v>
      </c>
      <c r="T22" s="358">
        <v>3644.9790000000003</v>
      </c>
      <c r="U22" s="354">
        <v>8160.355</v>
      </c>
      <c r="V22" s="355"/>
      <c r="W22" s="354"/>
      <c r="X22" s="356">
        <f t="shared" si="6"/>
        <v>11805.333999999999</v>
      </c>
      <c r="Y22" s="360">
        <f t="shared" si="7"/>
        <v>-0.008401625909101762</v>
      </c>
    </row>
    <row r="23" spans="1:25" ht="19.5" customHeight="1">
      <c r="A23" s="401" t="s">
        <v>171</v>
      </c>
      <c r="B23" s="353">
        <v>526.19</v>
      </c>
      <c r="C23" s="354">
        <v>414.12300000000005</v>
      </c>
      <c r="D23" s="355">
        <v>0</v>
      </c>
      <c r="E23" s="354">
        <v>0</v>
      </c>
      <c r="F23" s="356">
        <f t="shared" si="0"/>
        <v>940.3130000000001</v>
      </c>
      <c r="G23" s="357">
        <f t="shared" si="1"/>
        <v>0.01690296941681589</v>
      </c>
      <c r="H23" s="358">
        <v>429.23</v>
      </c>
      <c r="I23" s="354">
        <v>463.238</v>
      </c>
      <c r="J23" s="355"/>
      <c r="K23" s="354"/>
      <c r="L23" s="356">
        <f t="shared" si="2"/>
        <v>892.4680000000001</v>
      </c>
      <c r="M23" s="359">
        <f t="shared" si="3"/>
        <v>0.05360976528009975</v>
      </c>
      <c r="N23" s="353">
        <v>4696.707</v>
      </c>
      <c r="O23" s="354">
        <v>3201.516</v>
      </c>
      <c r="P23" s="355"/>
      <c r="Q23" s="354"/>
      <c r="R23" s="356">
        <f t="shared" si="4"/>
        <v>7898.223</v>
      </c>
      <c r="S23" s="357">
        <f t="shared" si="5"/>
        <v>0.014210570082838728</v>
      </c>
      <c r="T23" s="358">
        <v>6585.322</v>
      </c>
      <c r="U23" s="354">
        <v>4809.164000000001</v>
      </c>
      <c r="V23" s="355"/>
      <c r="W23" s="354"/>
      <c r="X23" s="356">
        <f t="shared" si="6"/>
        <v>11394.486</v>
      </c>
      <c r="Y23" s="360">
        <f t="shared" si="7"/>
        <v>-0.3068381496102589</v>
      </c>
    </row>
    <row r="24" spans="1:25" ht="19.5" customHeight="1">
      <c r="A24" s="401" t="s">
        <v>172</v>
      </c>
      <c r="B24" s="353">
        <v>577.0070000000001</v>
      </c>
      <c r="C24" s="354">
        <v>239.36599999999999</v>
      </c>
      <c r="D24" s="355">
        <v>0</v>
      </c>
      <c r="E24" s="354">
        <v>0</v>
      </c>
      <c r="F24" s="356">
        <f aca="true" t="shared" si="8" ref="F22:F35">SUM(B24:E24)</f>
        <v>816.373</v>
      </c>
      <c r="G24" s="357">
        <f aca="true" t="shared" si="9" ref="G22:G35">F24/$F$9</f>
        <v>0.014675036771494426</v>
      </c>
      <c r="H24" s="358">
        <v>407.176</v>
      </c>
      <c r="I24" s="354">
        <v>252.434</v>
      </c>
      <c r="J24" s="355"/>
      <c r="K24" s="354"/>
      <c r="L24" s="356">
        <f aca="true" t="shared" si="10" ref="L22:L35">SUM(H24:K24)</f>
        <v>659.61</v>
      </c>
      <c r="M24" s="359">
        <f aca="true" t="shared" si="11" ref="M22:M35">IF(ISERROR(F24/L24-1),"         /0",(F24/L24-1))</f>
        <v>0.23766013250253937</v>
      </c>
      <c r="N24" s="353">
        <v>5136.0109999999995</v>
      </c>
      <c r="O24" s="354">
        <v>2146.9049999999997</v>
      </c>
      <c r="P24" s="355"/>
      <c r="Q24" s="354"/>
      <c r="R24" s="356">
        <f aca="true" t="shared" si="12" ref="R22:R35">SUM(N24:Q24)</f>
        <v>7282.915999999999</v>
      </c>
      <c r="S24" s="357">
        <f aca="true" t="shared" si="13" ref="S22:S35">R24/$R$9</f>
        <v>0.01310350293039681</v>
      </c>
      <c r="T24" s="358">
        <v>4894.008</v>
      </c>
      <c r="U24" s="354">
        <v>3101.6820000000002</v>
      </c>
      <c r="V24" s="355"/>
      <c r="W24" s="354"/>
      <c r="X24" s="356">
        <f aca="true" t="shared" si="14" ref="X22:X35">SUM(T24:W24)</f>
        <v>7995.6900000000005</v>
      </c>
      <c r="Y24" s="360">
        <f aca="true" t="shared" si="15" ref="Y22:Y35">IF(ISERROR(R24/X24-1),"         /0",IF(R24/X24&gt;5,"  *  ",(R24/X24-1)))</f>
        <v>-0.08914477674847343</v>
      </c>
    </row>
    <row r="25" spans="1:25" ht="19.5" customHeight="1">
      <c r="A25" s="401" t="s">
        <v>218</v>
      </c>
      <c r="B25" s="353">
        <v>615.282</v>
      </c>
      <c r="C25" s="354">
        <v>136.163</v>
      </c>
      <c r="D25" s="355">
        <v>0</v>
      </c>
      <c r="E25" s="354">
        <v>0</v>
      </c>
      <c r="F25" s="356">
        <f t="shared" si="8"/>
        <v>751.445</v>
      </c>
      <c r="G25" s="357">
        <f t="shared" si="9"/>
        <v>0.013507897746196445</v>
      </c>
      <c r="H25" s="358">
        <v>423.142</v>
      </c>
      <c r="I25" s="354">
        <v>122.799</v>
      </c>
      <c r="J25" s="355"/>
      <c r="K25" s="354"/>
      <c r="L25" s="356">
        <f t="shared" si="10"/>
        <v>545.941</v>
      </c>
      <c r="M25" s="359">
        <f t="shared" si="11"/>
        <v>0.37642162797811496</v>
      </c>
      <c r="N25" s="353">
        <v>6911.301</v>
      </c>
      <c r="O25" s="354">
        <v>1126.6609999999998</v>
      </c>
      <c r="P25" s="355">
        <v>96.968</v>
      </c>
      <c r="Q25" s="354">
        <v>11.984</v>
      </c>
      <c r="R25" s="356">
        <f t="shared" si="12"/>
        <v>8146.914000000001</v>
      </c>
      <c r="S25" s="357">
        <f t="shared" si="13"/>
        <v>0.014658017677629512</v>
      </c>
      <c r="T25" s="358">
        <v>7081.9839999999995</v>
      </c>
      <c r="U25" s="354">
        <v>1337.5189999999998</v>
      </c>
      <c r="V25" s="355">
        <v>610.775</v>
      </c>
      <c r="W25" s="354">
        <v>5.879</v>
      </c>
      <c r="X25" s="356">
        <f t="shared" si="14"/>
        <v>9036.157</v>
      </c>
      <c r="Y25" s="360">
        <f t="shared" si="15"/>
        <v>-0.09840942338651248</v>
      </c>
    </row>
    <row r="26" spans="1:25" ht="19.5" customHeight="1">
      <c r="A26" s="401" t="s">
        <v>219</v>
      </c>
      <c r="B26" s="353">
        <v>0</v>
      </c>
      <c r="C26" s="354">
        <v>0</v>
      </c>
      <c r="D26" s="355">
        <v>325.32</v>
      </c>
      <c r="E26" s="354">
        <v>394.616</v>
      </c>
      <c r="F26" s="356">
        <f t="shared" si="8"/>
        <v>719.9359999999999</v>
      </c>
      <c r="G26" s="357">
        <f t="shared" si="9"/>
        <v>0.012941495214960085</v>
      </c>
      <c r="H26" s="358"/>
      <c r="I26" s="354"/>
      <c r="J26" s="355"/>
      <c r="K26" s="354"/>
      <c r="L26" s="356">
        <f t="shared" si="10"/>
        <v>0</v>
      </c>
      <c r="M26" s="359" t="str">
        <f t="shared" si="11"/>
        <v>         /0</v>
      </c>
      <c r="N26" s="353"/>
      <c r="O26" s="354"/>
      <c r="P26" s="355">
        <v>4086.1510000000003</v>
      </c>
      <c r="Q26" s="354">
        <v>3690.59</v>
      </c>
      <c r="R26" s="356">
        <f t="shared" si="12"/>
        <v>7776.741</v>
      </c>
      <c r="S26" s="357">
        <f t="shared" si="13"/>
        <v>0.01399199832627989</v>
      </c>
      <c r="T26" s="358"/>
      <c r="U26" s="354"/>
      <c r="V26" s="355"/>
      <c r="W26" s="354"/>
      <c r="X26" s="356">
        <f t="shared" si="14"/>
        <v>0</v>
      </c>
      <c r="Y26" s="360" t="str">
        <f t="shared" si="15"/>
        <v>         /0</v>
      </c>
    </row>
    <row r="27" spans="1:25" ht="19.5" customHeight="1">
      <c r="A27" s="401" t="s">
        <v>184</v>
      </c>
      <c r="B27" s="353">
        <v>218.812</v>
      </c>
      <c r="C27" s="354">
        <v>401.347</v>
      </c>
      <c r="D27" s="355">
        <v>0</v>
      </c>
      <c r="E27" s="354">
        <v>0</v>
      </c>
      <c r="F27" s="356">
        <f t="shared" si="8"/>
        <v>620.159</v>
      </c>
      <c r="G27" s="357">
        <f t="shared" si="9"/>
        <v>0.011147914163223444</v>
      </c>
      <c r="H27" s="358">
        <v>174.405</v>
      </c>
      <c r="I27" s="354">
        <v>490.56999999999994</v>
      </c>
      <c r="J27" s="355"/>
      <c r="K27" s="354"/>
      <c r="L27" s="356">
        <f t="shared" si="10"/>
        <v>664.9749999999999</v>
      </c>
      <c r="M27" s="359">
        <f t="shared" si="11"/>
        <v>-0.06739501485018218</v>
      </c>
      <c r="N27" s="353">
        <v>2270.5010000000007</v>
      </c>
      <c r="O27" s="354">
        <v>4311.461</v>
      </c>
      <c r="P27" s="355"/>
      <c r="Q27" s="354"/>
      <c r="R27" s="356">
        <f t="shared" si="12"/>
        <v>6581.962000000001</v>
      </c>
      <c r="S27" s="357">
        <f t="shared" si="13"/>
        <v>0.011842338749308722</v>
      </c>
      <c r="T27" s="358">
        <v>2195.52</v>
      </c>
      <c r="U27" s="354">
        <v>4191.302</v>
      </c>
      <c r="V27" s="355"/>
      <c r="W27" s="354"/>
      <c r="X27" s="356">
        <f t="shared" si="14"/>
        <v>6386.822</v>
      </c>
      <c r="Y27" s="360">
        <f t="shared" si="15"/>
        <v>0.030553536641541257</v>
      </c>
    </row>
    <row r="28" spans="1:25" ht="19.5" customHeight="1">
      <c r="A28" s="401" t="s">
        <v>162</v>
      </c>
      <c r="B28" s="353">
        <v>473.94499999999994</v>
      </c>
      <c r="C28" s="354">
        <v>139.021</v>
      </c>
      <c r="D28" s="355">
        <v>0</v>
      </c>
      <c r="E28" s="354">
        <v>0</v>
      </c>
      <c r="F28" s="356">
        <f t="shared" si="8"/>
        <v>612.9659999999999</v>
      </c>
      <c r="G28" s="357">
        <f t="shared" si="9"/>
        <v>0.01101861353777728</v>
      </c>
      <c r="H28" s="358">
        <v>467.01200000000006</v>
      </c>
      <c r="I28" s="354">
        <v>224.868</v>
      </c>
      <c r="J28" s="355"/>
      <c r="K28" s="354"/>
      <c r="L28" s="356">
        <f t="shared" si="10"/>
        <v>691.8800000000001</v>
      </c>
      <c r="M28" s="359">
        <f t="shared" si="11"/>
        <v>-0.11405735098572034</v>
      </c>
      <c r="N28" s="353">
        <v>4808.177999999998</v>
      </c>
      <c r="O28" s="354">
        <v>1496.1499999999994</v>
      </c>
      <c r="P28" s="355"/>
      <c r="Q28" s="354"/>
      <c r="R28" s="356">
        <f t="shared" si="12"/>
        <v>6304.327999999998</v>
      </c>
      <c r="S28" s="357">
        <f t="shared" si="13"/>
        <v>0.011342816589149544</v>
      </c>
      <c r="T28" s="358">
        <v>4233.961</v>
      </c>
      <c r="U28" s="354">
        <v>1700.1579999999997</v>
      </c>
      <c r="V28" s="355"/>
      <c r="W28" s="354"/>
      <c r="X28" s="356">
        <f t="shared" si="14"/>
        <v>5934.119</v>
      </c>
      <c r="Y28" s="360">
        <f t="shared" si="15"/>
        <v>0.062386514325041054</v>
      </c>
    </row>
    <row r="29" spans="1:25" ht="19.5" customHeight="1">
      <c r="A29" s="401" t="s">
        <v>220</v>
      </c>
      <c r="B29" s="353">
        <v>257.695</v>
      </c>
      <c r="C29" s="354">
        <v>341.345</v>
      </c>
      <c r="D29" s="355">
        <v>0</v>
      </c>
      <c r="E29" s="354">
        <v>0</v>
      </c>
      <c r="F29" s="356">
        <f>SUM(B29:E29)</f>
        <v>599.04</v>
      </c>
      <c r="G29" s="357">
        <f>F29/$F$9</f>
        <v>0.01076828119939785</v>
      </c>
      <c r="H29" s="358">
        <v>278.511</v>
      </c>
      <c r="I29" s="354">
        <v>354.901</v>
      </c>
      <c r="J29" s="355"/>
      <c r="K29" s="354"/>
      <c r="L29" s="356">
        <f>SUM(H29:K29)</f>
        <v>633.412</v>
      </c>
      <c r="M29" s="359">
        <f>IF(ISERROR(F29/L29-1),"         /0",(F29/L29-1))</f>
        <v>-0.054264838683195205</v>
      </c>
      <c r="N29" s="353">
        <v>3246.832</v>
      </c>
      <c r="O29" s="354">
        <v>3599.8469999999998</v>
      </c>
      <c r="P29" s="355"/>
      <c r="Q29" s="354">
        <v>24.896</v>
      </c>
      <c r="R29" s="356">
        <f>SUM(N29:Q29)</f>
        <v>6871.575</v>
      </c>
      <c r="S29" s="357">
        <f>R29/$R$9</f>
        <v>0.012363413658614417</v>
      </c>
      <c r="T29" s="358">
        <v>3467.8890000000006</v>
      </c>
      <c r="U29" s="354">
        <v>3708.616</v>
      </c>
      <c r="V29" s="355"/>
      <c r="W29" s="354"/>
      <c r="X29" s="356">
        <f>SUM(T29:W29)</f>
        <v>7176.505000000001</v>
      </c>
      <c r="Y29" s="360">
        <f>IF(ISERROR(R29/X29-1),"         /0",IF(R29/X29&gt;5,"  *  ",(R29/X29-1)))</f>
        <v>-0.04249004215840457</v>
      </c>
    </row>
    <row r="30" spans="1:25" ht="19.5" customHeight="1">
      <c r="A30" s="401" t="s">
        <v>221</v>
      </c>
      <c r="B30" s="353">
        <v>185.45</v>
      </c>
      <c r="C30" s="354">
        <v>343.812</v>
      </c>
      <c r="D30" s="355">
        <v>0</v>
      </c>
      <c r="E30" s="354">
        <v>0</v>
      </c>
      <c r="F30" s="356">
        <f>SUM(B30:E30)</f>
        <v>529.262</v>
      </c>
      <c r="G30" s="357">
        <f>F30/$F$9</f>
        <v>0.009513959074779154</v>
      </c>
      <c r="H30" s="358">
        <v>247.793</v>
      </c>
      <c r="I30" s="354">
        <v>311.568</v>
      </c>
      <c r="J30" s="355"/>
      <c r="K30" s="354"/>
      <c r="L30" s="356">
        <f>SUM(H30:K30)</f>
        <v>559.361</v>
      </c>
      <c r="M30" s="359">
        <f>IF(ISERROR(F30/L30-1),"         /0",(F30/L30-1))</f>
        <v>-0.053809614899859026</v>
      </c>
      <c r="N30" s="353">
        <v>2305.1139999999996</v>
      </c>
      <c r="O30" s="354">
        <v>2312.1879999999996</v>
      </c>
      <c r="P30" s="355">
        <v>0.58</v>
      </c>
      <c r="Q30" s="354"/>
      <c r="R30" s="356">
        <f>SUM(N30:Q30)</f>
        <v>4617.882</v>
      </c>
      <c r="S30" s="357">
        <f>R30/$R$9</f>
        <v>0.00830854431373734</v>
      </c>
      <c r="T30" s="358">
        <v>2511.167</v>
      </c>
      <c r="U30" s="354">
        <v>2148.553</v>
      </c>
      <c r="V30" s="355"/>
      <c r="W30" s="354"/>
      <c r="X30" s="356">
        <f>SUM(T30:W30)</f>
        <v>4659.719999999999</v>
      </c>
      <c r="Y30" s="360">
        <f>IF(ISERROR(R30/X30-1),"         /0",IF(R30/X30&gt;5,"  *  ",(R30/X30-1)))</f>
        <v>-0.00897865107774709</v>
      </c>
    </row>
    <row r="31" spans="1:25" ht="19.5" customHeight="1">
      <c r="A31" s="401" t="s">
        <v>157</v>
      </c>
      <c r="B31" s="353">
        <v>277.396</v>
      </c>
      <c r="C31" s="354">
        <v>154.447</v>
      </c>
      <c r="D31" s="355">
        <v>0</v>
      </c>
      <c r="E31" s="354">
        <v>0</v>
      </c>
      <c r="F31" s="356">
        <f>SUM(B31:E31)</f>
        <v>431.843</v>
      </c>
      <c r="G31" s="357">
        <f>F31/$F$9</f>
        <v>0.007762765187619468</v>
      </c>
      <c r="H31" s="358">
        <v>694.5799999999999</v>
      </c>
      <c r="I31" s="354">
        <v>478.026</v>
      </c>
      <c r="J31" s="355"/>
      <c r="K31" s="354"/>
      <c r="L31" s="356">
        <f>SUM(H31:K31)</f>
        <v>1172.606</v>
      </c>
      <c r="M31" s="359">
        <f>IF(ISERROR(F31/L31-1),"         /0",(F31/L31-1))</f>
        <v>-0.6317236991794345</v>
      </c>
      <c r="N31" s="353">
        <v>6655.874000000002</v>
      </c>
      <c r="O31" s="354">
        <v>3099.143</v>
      </c>
      <c r="P31" s="355">
        <v>0</v>
      </c>
      <c r="Q31" s="354">
        <v>0</v>
      </c>
      <c r="R31" s="356">
        <f>SUM(N31:Q31)</f>
        <v>9755.017000000002</v>
      </c>
      <c r="S31" s="357">
        <f>R31/$R$9</f>
        <v>0.017551334361891685</v>
      </c>
      <c r="T31" s="358">
        <v>6441.314</v>
      </c>
      <c r="U31" s="354">
        <v>3736.0119999999997</v>
      </c>
      <c r="V31" s="355">
        <v>0</v>
      </c>
      <c r="W31" s="354">
        <v>0</v>
      </c>
      <c r="X31" s="356">
        <f>SUM(T31:W31)</f>
        <v>10177.326000000001</v>
      </c>
      <c r="Y31" s="360">
        <f>IF(ISERROR(R31/X31-1),"         /0",IF(R31/X31&gt;5,"  *  ",(R31/X31-1)))</f>
        <v>-0.04149508426869686</v>
      </c>
    </row>
    <row r="32" spans="1:25" ht="19.5" customHeight="1">
      <c r="A32" s="401" t="s">
        <v>205</v>
      </c>
      <c r="B32" s="353">
        <v>0</v>
      </c>
      <c r="C32" s="354">
        <v>0</v>
      </c>
      <c r="D32" s="355">
        <v>309.972</v>
      </c>
      <c r="E32" s="354">
        <v>105.26599999999999</v>
      </c>
      <c r="F32" s="356">
        <f>SUM(B32:E32)</f>
        <v>415.23799999999994</v>
      </c>
      <c r="G32" s="357">
        <f>F32/$F$9</f>
        <v>0.007464275421800821</v>
      </c>
      <c r="H32" s="358">
        <v>0</v>
      </c>
      <c r="I32" s="354">
        <v>0</v>
      </c>
      <c r="J32" s="355">
        <v>518.062</v>
      </c>
      <c r="K32" s="354">
        <v>442.264</v>
      </c>
      <c r="L32" s="356">
        <f>SUM(H32:K32)</f>
        <v>960.326</v>
      </c>
      <c r="M32" s="359">
        <f>IF(ISERROR(F32/L32-1),"         /0",(F32/L32-1))</f>
        <v>-0.567607250038008</v>
      </c>
      <c r="N32" s="353">
        <v>0.28</v>
      </c>
      <c r="O32" s="354">
        <v>1.5</v>
      </c>
      <c r="P32" s="355">
        <v>3177.91</v>
      </c>
      <c r="Q32" s="354">
        <v>903.28</v>
      </c>
      <c r="R32" s="356">
        <f>SUM(N32:Q32)</f>
        <v>4082.9700000000003</v>
      </c>
      <c r="S32" s="357">
        <f>R32/$R$9</f>
        <v>0.0073461247335163925</v>
      </c>
      <c r="T32" s="358">
        <v>0</v>
      </c>
      <c r="U32" s="354">
        <v>0.3</v>
      </c>
      <c r="V32" s="355">
        <v>1603.5459999999998</v>
      </c>
      <c r="W32" s="354">
        <v>691.32</v>
      </c>
      <c r="X32" s="356">
        <f>SUM(T32:W32)</f>
        <v>2295.1659999999997</v>
      </c>
      <c r="Y32" s="360">
        <f>IF(ISERROR(R32/X32-1),"         /0",IF(R32/X32&gt;5,"  *  ",(R32/X32-1)))</f>
        <v>0.7789432224074428</v>
      </c>
    </row>
    <row r="33" spans="1:25" ht="19.5" customHeight="1">
      <c r="A33" s="401" t="s">
        <v>198</v>
      </c>
      <c r="B33" s="353">
        <v>55.462</v>
      </c>
      <c r="C33" s="354">
        <v>95.262</v>
      </c>
      <c r="D33" s="355">
        <v>126.278</v>
      </c>
      <c r="E33" s="354">
        <v>120.313</v>
      </c>
      <c r="F33" s="356">
        <f>SUM(B33:E33)</f>
        <v>397.315</v>
      </c>
      <c r="G33" s="357">
        <f>F33/$F$9</f>
        <v>0.007142093424043063</v>
      </c>
      <c r="H33" s="358">
        <v>145.462</v>
      </c>
      <c r="I33" s="354">
        <v>111.473</v>
      </c>
      <c r="J33" s="355"/>
      <c r="K33" s="354"/>
      <c r="L33" s="356">
        <f>SUM(H33:K33)</f>
        <v>256.935</v>
      </c>
      <c r="M33" s="359">
        <f>IF(ISERROR(F33/L33-1),"         /0",(F33/L33-1))</f>
        <v>0.5463638663475199</v>
      </c>
      <c r="N33" s="353">
        <v>1068.924</v>
      </c>
      <c r="O33" s="354">
        <v>1155.891</v>
      </c>
      <c r="P33" s="355">
        <v>388.728</v>
      </c>
      <c r="Q33" s="354">
        <v>213.558</v>
      </c>
      <c r="R33" s="356">
        <f>SUM(N33:Q33)</f>
        <v>2827.101</v>
      </c>
      <c r="S33" s="357">
        <f>R33/$R$9</f>
        <v>0.005086551353609977</v>
      </c>
      <c r="T33" s="358">
        <v>1111.994</v>
      </c>
      <c r="U33" s="354">
        <v>1094.321</v>
      </c>
      <c r="V33" s="355"/>
      <c r="W33" s="354"/>
      <c r="X33" s="356">
        <f>SUM(T33:W33)</f>
        <v>2206.3149999999996</v>
      </c>
      <c r="Y33" s="360">
        <f>IF(ISERROR(R33/X33-1),"         /0",IF(R33/X33&gt;5,"  *  ",(R33/X33-1)))</f>
        <v>0.281367801061952</v>
      </c>
    </row>
    <row r="34" spans="1:25" ht="19.5" customHeight="1">
      <c r="A34" s="401" t="s">
        <v>189</v>
      </c>
      <c r="B34" s="353">
        <v>197.384</v>
      </c>
      <c r="C34" s="354">
        <v>183.077</v>
      </c>
      <c r="D34" s="355">
        <v>0</v>
      </c>
      <c r="E34" s="354">
        <v>0</v>
      </c>
      <c r="F34" s="356">
        <f t="shared" si="8"/>
        <v>380.461</v>
      </c>
      <c r="G34" s="357">
        <f t="shared" si="9"/>
        <v>0.006839127659929396</v>
      </c>
      <c r="H34" s="358"/>
      <c r="I34" s="354"/>
      <c r="J34" s="355"/>
      <c r="K34" s="354"/>
      <c r="L34" s="356">
        <f t="shared" si="10"/>
        <v>0</v>
      </c>
      <c r="M34" s="359" t="str">
        <f t="shared" si="11"/>
        <v>         /0</v>
      </c>
      <c r="N34" s="353">
        <v>1077.6399999999999</v>
      </c>
      <c r="O34" s="354">
        <v>901.936</v>
      </c>
      <c r="P34" s="355">
        <v>6.735</v>
      </c>
      <c r="Q34" s="354">
        <v>22.814</v>
      </c>
      <c r="R34" s="356">
        <f t="shared" si="12"/>
        <v>2009.125</v>
      </c>
      <c r="S34" s="357">
        <f t="shared" si="13"/>
        <v>0.0036148398972380698</v>
      </c>
      <c r="T34" s="358"/>
      <c r="U34" s="354"/>
      <c r="V34" s="355"/>
      <c r="W34" s="354"/>
      <c r="X34" s="356">
        <f t="shared" si="14"/>
        <v>0</v>
      </c>
      <c r="Y34" s="360" t="str">
        <f t="shared" si="15"/>
        <v>         /0</v>
      </c>
    </row>
    <row r="35" spans="1:25" ht="19.5" customHeight="1">
      <c r="A35" s="401" t="s">
        <v>194</v>
      </c>
      <c r="B35" s="353">
        <v>67.435</v>
      </c>
      <c r="C35" s="354">
        <v>305.552</v>
      </c>
      <c r="D35" s="355">
        <v>0</v>
      </c>
      <c r="E35" s="354">
        <v>0</v>
      </c>
      <c r="F35" s="356">
        <f t="shared" si="8"/>
        <v>372.987</v>
      </c>
      <c r="G35" s="357">
        <f t="shared" si="9"/>
        <v>0.0067047758074916634</v>
      </c>
      <c r="H35" s="358">
        <v>104.3</v>
      </c>
      <c r="I35" s="354">
        <v>293.579</v>
      </c>
      <c r="J35" s="355"/>
      <c r="K35" s="354"/>
      <c r="L35" s="356">
        <f t="shared" si="10"/>
        <v>397.879</v>
      </c>
      <c r="M35" s="359">
        <f t="shared" si="11"/>
        <v>-0.0625617335923736</v>
      </c>
      <c r="N35" s="353">
        <v>771.261</v>
      </c>
      <c r="O35" s="354">
        <v>3381.0009999999997</v>
      </c>
      <c r="P35" s="355"/>
      <c r="Q35" s="354"/>
      <c r="R35" s="356">
        <f t="shared" si="12"/>
        <v>4152.262</v>
      </c>
      <c r="S35" s="357">
        <f t="shared" si="13"/>
        <v>0.0074707956654690676</v>
      </c>
      <c r="T35" s="358">
        <v>1170.404</v>
      </c>
      <c r="U35" s="354">
        <v>3104.8340000000003</v>
      </c>
      <c r="V35" s="355"/>
      <c r="W35" s="354"/>
      <c r="X35" s="356">
        <f t="shared" si="14"/>
        <v>4275.238</v>
      </c>
      <c r="Y35" s="360">
        <f t="shared" si="15"/>
        <v>-0.028764714385491663</v>
      </c>
    </row>
    <row r="36" spans="1:25" ht="19.5" customHeight="1">
      <c r="A36" s="401" t="s">
        <v>222</v>
      </c>
      <c r="B36" s="353">
        <v>0</v>
      </c>
      <c r="C36" s="354">
        <v>0</v>
      </c>
      <c r="D36" s="355">
        <v>223.065</v>
      </c>
      <c r="E36" s="354">
        <v>134.598</v>
      </c>
      <c r="F36" s="356">
        <f>SUM(B36:E36)</f>
        <v>357.663</v>
      </c>
      <c r="G36" s="357">
        <f>F36/$F$9</f>
        <v>0.006429313165431746</v>
      </c>
      <c r="H36" s="358"/>
      <c r="I36" s="354"/>
      <c r="J36" s="355"/>
      <c r="K36" s="354"/>
      <c r="L36" s="356">
        <f>SUM(H36:K36)</f>
        <v>0</v>
      </c>
      <c r="M36" s="359" t="str">
        <f aca="true" t="shared" si="16" ref="M36:M42">IF(ISERROR(F36/L36-1),"         /0",(F36/L36-1))</f>
        <v>         /0</v>
      </c>
      <c r="N36" s="353"/>
      <c r="O36" s="354"/>
      <c r="P36" s="355">
        <v>2286.52</v>
      </c>
      <c r="Q36" s="354">
        <v>1562.62</v>
      </c>
      <c r="R36" s="356">
        <f>SUM(N36:Q36)</f>
        <v>3849.14</v>
      </c>
      <c r="S36" s="357">
        <f>R36/$R$9</f>
        <v>0.0069254152141130804</v>
      </c>
      <c r="T36" s="358"/>
      <c r="U36" s="354"/>
      <c r="V36" s="355"/>
      <c r="W36" s="354"/>
      <c r="X36" s="356">
        <f>SUM(T36:W36)</f>
        <v>0</v>
      </c>
      <c r="Y36" s="360" t="str">
        <f>IF(ISERROR(R36/X36-1),"         /0",IF(R36/X36&gt;5,"  *  ",(R36/X36-1)))</f>
        <v>         /0</v>
      </c>
    </row>
    <row r="37" spans="1:25" ht="19.5" customHeight="1">
      <c r="A37" s="401" t="s">
        <v>177</v>
      </c>
      <c r="B37" s="353">
        <v>138.978</v>
      </c>
      <c r="C37" s="354">
        <v>216.091</v>
      </c>
      <c r="D37" s="355">
        <v>0</v>
      </c>
      <c r="E37" s="354">
        <v>0.6</v>
      </c>
      <c r="F37" s="356">
        <f aca="true" t="shared" si="17" ref="F37:F42">SUM(B37:E37)</f>
        <v>355.66900000000004</v>
      </c>
      <c r="G37" s="357">
        <f aca="true" t="shared" si="18" ref="G37:G42">F37/$F$9</f>
        <v>0.0063934692272780355</v>
      </c>
      <c r="H37" s="358">
        <v>128.335</v>
      </c>
      <c r="I37" s="354">
        <v>207.87900000000002</v>
      </c>
      <c r="J37" s="355"/>
      <c r="K37" s="354"/>
      <c r="L37" s="356">
        <f aca="true" t="shared" si="19" ref="L37:L42">SUM(H37:K37)</f>
        <v>336.21400000000006</v>
      </c>
      <c r="M37" s="359">
        <f t="shared" si="16"/>
        <v>0.05786493126401626</v>
      </c>
      <c r="N37" s="353">
        <v>1443.3859999999997</v>
      </c>
      <c r="O37" s="354">
        <v>2404.2940000000003</v>
      </c>
      <c r="P37" s="355">
        <v>0.6</v>
      </c>
      <c r="Q37" s="354">
        <v>0.8999999999999999</v>
      </c>
      <c r="R37" s="356">
        <f aca="true" t="shared" si="20" ref="R37:R42">SUM(N37:Q37)</f>
        <v>3849.1800000000003</v>
      </c>
      <c r="S37" s="357">
        <f aca="true" t="shared" si="21" ref="S37:S42">R37/$R$9</f>
        <v>0.00692548718255501</v>
      </c>
      <c r="T37" s="358">
        <v>1545.749</v>
      </c>
      <c r="U37" s="354">
        <v>2532.5150000000003</v>
      </c>
      <c r="V37" s="355"/>
      <c r="W37" s="354"/>
      <c r="X37" s="356">
        <f aca="true" t="shared" si="22" ref="X37:X42">SUM(T37:W37)</f>
        <v>4078.264</v>
      </c>
      <c r="Y37" s="360">
        <f aca="true" t="shared" si="23" ref="Y37:Y42">IF(ISERROR(R37/X37-1),"         /0",IF(R37/X37&gt;5,"  *  ",(R37/X37-1)))</f>
        <v>-0.056171939825376604</v>
      </c>
    </row>
    <row r="38" spans="1:25" ht="19.5" customHeight="1">
      <c r="A38" s="401" t="s">
        <v>223</v>
      </c>
      <c r="B38" s="353">
        <v>0</v>
      </c>
      <c r="C38" s="354">
        <v>0</v>
      </c>
      <c r="D38" s="355">
        <v>304.508</v>
      </c>
      <c r="E38" s="354">
        <v>0</v>
      </c>
      <c r="F38" s="356">
        <f t="shared" si="17"/>
        <v>304.508</v>
      </c>
      <c r="G38" s="357">
        <f t="shared" si="18"/>
        <v>0.005473804372773504</v>
      </c>
      <c r="H38" s="358"/>
      <c r="I38" s="354"/>
      <c r="J38" s="355"/>
      <c r="K38" s="354"/>
      <c r="L38" s="356">
        <f t="shared" si="19"/>
        <v>0</v>
      </c>
      <c r="M38" s="359" t="str">
        <f t="shared" si="16"/>
        <v>         /0</v>
      </c>
      <c r="N38" s="353"/>
      <c r="O38" s="354"/>
      <c r="P38" s="355">
        <v>1884.421</v>
      </c>
      <c r="Q38" s="354">
        <v>503.25199999999995</v>
      </c>
      <c r="R38" s="356">
        <f t="shared" si="20"/>
        <v>2387.673</v>
      </c>
      <c r="S38" s="357">
        <f t="shared" si="21"/>
        <v>0.004295927641116463</v>
      </c>
      <c r="T38" s="358"/>
      <c r="U38" s="354"/>
      <c r="V38" s="355"/>
      <c r="W38" s="354"/>
      <c r="X38" s="356">
        <f t="shared" si="22"/>
        <v>0</v>
      </c>
      <c r="Y38" s="360" t="str">
        <f t="shared" si="23"/>
        <v>         /0</v>
      </c>
    </row>
    <row r="39" spans="1:25" ht="19.5" customHeight="1">
      <c r="A39" s="401" t="s">
        <v>200</v>
      </c>
      <c r="B39" s="353">
        <v>110.544</v>
      </c>
      <c r="C39" s="354">
        <v>122.285</v>
      </c>
      <c r="D39" s="355">
        <v>0</v>
      </c>
      <c r="E39" s="354">
        <v>0</v>
      </c>
      <c r="F39" s="356">
        <f t="shared" si="17"/>
        <v>232.829</v>
      </c>
      <c r="G39" s="357">
        <f t="shared" si="18"/>
        <v>0.004185310068400444</v>
      </c>
      <c r="H39" s="358">
        <v>108.307</v>
      </c>
      <c r="I39" s="354">
        <v>115.563</v>
      </c>
      <c r="J39" s="355"/>
      <c r="K39" s="354"/>
      <c r="L39" s="356">
        <f t="shared" si="19"/>
        <v>223.87</v>
      </c>
      <c r="M39" s="359">
        <f t="shared" si="16"/>
        <v>0.04001876088801537</v>
      </c>
      <c r="N39" s="353">
        <v>1198.854</v>
      </c>
      <c r="O39" s="354">
        <v>1334.7709999999997</v>
      </c>
      <c r="P39" s="355"/>
      <c r="Q39" s="354"/>
      <c r="R39" s="356">
        <f t="shared" si="20"/>
        <v>2533.625</v>
      </c>
      <c r="S39" s="357">
        <f t="shared" si="21"/>
        <v>0.004558526092025038</v>
      </c>
      <c r="T39" s="358">
        <v>1045.8220000000001</v>
      </c>
      <c r="U39" s="354">
        <v>1044.9609999999998</v>
      </c>
      <c r="V39" s="355"/>
      <c r="W39" s="354"/>
      <c r="X39" s="356">
        <f t="shared" si="22"/>
        <v>2090.783</v>
      </c>
      <c r="Y39" s="360">
        <f t="shared" si="23"/>
        <v>0.21180677286930316</v>
      </c>
    </row>
    <row r="40" spans="1:25" ht="19.5" customHeight="1">
      <c r="A40" s="401" t="s">
        <v>190</v>
      </c>
      <c r="B40" s="353">
        <v>5.861</v>
      </c>
      <c r="C40" s="354">
        <v>222.432</v>
      </c>
      <c r="D40" s="355">
        <v>0</v>
      </c>
      <c r="E40" s="354">
        <v>0</v>
      </c>
      <c r="F40" s="356">
        <f t="shared" si="17"/>
        <v>228.29299999999998</v>
      </c>
      <c r="G40" s="357">
        <f t="shared" si="18"/>
        <v>0.004103771400664619</v>
      </c>
      <c r="H40" s="358">
        <v>13.516</v>
      </c>
      <c r="I40" s="354">
        <v>242.175</v>
      </c>
      <c r="J40" s="355"/>
      <c r="K40" s="354"/>
      <c r="L40" s="356">
        <f t="shared" si="19"/>
        <v>255.691</v>
      </c>
      <c r="M40" s="359">
        <f t="shared" si="16"/>
        <v>-0.1071527742470405</v>
      </c>
      <c r="N40" s="353">
        <v>132.189</v>
      </c>
      <c r="O40" s="354">
        <v>2491.7609999999995</v>
      </c>
      <c r="P40" s="355"/>
      <c r="Q40" s="354"/>
      <c r="R40" s="356">
        <f t="shared" si="20"/>
        <v>2623.9499999999994</v>
      </c>
      <c r="S40" s="357">
        <f t="shared" si="21"/>
        <v>0.004721039829954747</v>
      </c>
      <c r="T40" s="358">
        <v>134.99</v>
      </c>
      <c r="U40" s="354">
        <v>2384.3790000000004</v>
      </c>
      <c r="V40" s="355"/>
      <c r="W40" s="354"/>
      <c r="X40" s="356">
        <f t="shared" si="22"/>
        <v>2519.3690000000006</v>
      </c>
      <c r="Y40" s="360">
        <f t="shared" si="23"/>
        <v>0.041510790995681335</v>
      </c>
    </row>
    <row r="41" spans="1:25" ht="19.5" customHeight="1">
      <c r="A41" s="401" t="s">
        <v>197</v>
      </c>
      <c r="B41" s="353">
        <v>96.174</v>
      </c>
      <c r="C41" s="354">
        <v>119.406</v>
      </c>
      <c r="D41" s="355">
        <v>0</v>
      </c>
      <c r="E41" s="354">
        <v>0</v>
      </c>
      <c r="F41" s="356">
        <f t="shared" si="17"/>
        <v>215.58</v>
      </c>
      <c r="G41" s="357">
        <f t="shared" si="18"/>
        <v>0.00387524382506375</v>
      </c>
      <c r="H41" s="358">
        <v>46.242</v>
      </c>
      <c r="I41" s="354">
        <v>81.515</v>
      </c>
      <c r="J41" s="355"/>
      <c r="K41" s="354"/>
      <c r="L41" s="356">
        <f t="shared" si="19"/>
        <v>127.757</v>
      </c>
      <c r="M41" s="359">
        <f t="shared" si="16"/>
        <v>0.6874222156124519</v>
      </c>
      <c r="N41" s="353">
        <v>1141.746</v>
      </c>
      <c r="O41" s="354">
        <v>954.211</v>
      </c>
      <c r="P41" s="355"/>
      <c r="Q41" s="354"/>
      <c r="R41" s="356">
        <f t="shared" si="20"/>
        <v>2095.9570000000003</v>
      </c>
      <c r="S41" s="357">
        <f t="shared" si="21"/>
        <v>0.003771068990976377</v>
      </c>
      <c r="T41" s="358">
        <v>435.698</v>
      </c>
      <c r="U41" s="354">
        <v>995.6310000000001</v>
      </c>
      <c r="V41" s="355"/>
      <c r="W41" s="354"/>
      <c r="X41" s="356">
        <f t="shared" si="22"/>
        <v>1431.3290000000002</v>
      </c>
      <c r="Y41" s="360">
        <f t="shared" si="23"/>
        <v>0.4643432781701482</v>
      </c>
    </row>
    <row r="42" spans="1:25" ht="19.5" customHeight="1">
      <c r="A42" s="401" t="s">
        <v>192</v>
      </c>
      <c r="B42" s="353">
        <v>42.101</v>
      </c>
      <c r="C42" s="354">
        <v>164.149</v>
      </c>
      <c r="D42" s="355">
        <v>0</v>
      </c>
      <c r="E42" s="354">
        <v>0</v>
      </c>
      <c r="F42" s="356">
        <f t="shared" si="17"/>
        <v>206.25</v>
      </c>
      <c r="G42" s="357">
        <f t="shared" si="18"/>
        <v>0.003707528708226173</v>
      </c>
      <c r="H42" s="358"/>
      <c r="I42" s="354"/>
      <c r="J42" s="355"/>
      <c r="K42" s="354"/>
      <c r="L42" s="356">
        <f t="shared" si="19"/>
        <v>0</v>
      </c>
      <c r="M42" s="359" t="str">
        <f t="shared" si="16"/>
        <v>         /0</v>
      </c>
      <c r="N42" s="353">
        <v>274.277</v>
      </c>
      <c r="O42" s="354">
        <v>534.222</v>
      </c>
      <c r="P42" s="355"/>
      <c r="Q42" s="354"/>
      <c r="R42" s="356">
        <f t="shared" si="20"/>
        <v>808.499</v>
      </c>
      <c r="S42" s="357">
        <f t="shared" si="21"/>
        <v>0.0014546603332680058</v>
      </c>
      <c r="T42" s="358"/>
      <c r="U42" s="354"/>
      <c r="V42" s="355"/>
      <c r="W42" s="354"/>
      <c r="X42" s="356">
        <f t="shared" si="22"/>
        <v>0</v>
      </c>
      <c r="Y42" s="360" t="str">
        <f t="shared" si="23"/>
        <v>         /0</v>
      </c>
    </row>
    <row r="43" spans="1:25" ht="19.5" customHeight="1">
      <c r="A43" s="401" t="s">
        <v>179</v>
      </c>
      <c r="B43" s="353">
        <v>108.854</v>
      </c>
      <c r="C43" s="354">
        <v>95.06800000000001</v>
      </c>
      <c r="D43" s="355">
        <v>0</v>
      </c>
      <c r="E43" s="354">
        <v>0</v>
      </c>
      <c r="F43" s="356">
        <f aca="true" t="shared" si="24" ref="F43:F49">SUM(B43:E43)</f>
        <v>203.92200000000003</v>
      </c>
      <c r="G43" s="357">
        <f aca="true" t="shared" si="25" ref="G43:G49">F43/$F$9</f>
        <v>0.0036656808205522314</v>
      </c>
      <c r="H43" s="358">
        <v>161.709</v>
      </c>
      <c r="I43" s="354">
        <v>118.03500000000001</v>
      </c>
      <c r="J43" s="355"/>
      <c r="K43" s="354">
        <v>0</v>
      </c>
      <c r="L43" s="356">
        <f aca="true" t="shared" si="26" ref="L43:L49">SUM(H43:K43)</f>
        <v>279.744</v>
      </c>
      <c r="M43" s="359">
        <f aca="true" t="shared" si="27" ref="M43:M49">IF(ISERROR(F43/L43-1),"         /0",(F43/L43-1))</f>
        <v>-0.2710406657515443</v>
      </c>
      <c r="N43" s="353">
        <v>1149.8570000000004</v>
      </c>
      <c r="O43" s="354">
        <v>681.9890000000001</v>
      </c>
      <c r="P43" s="355">
        <v>0.025</v>
      </c>
      <c r="Q43" s="354"/>
      <c r="R43" s="356">
        <f aca="true" t="shared" si="28" ref="R43:R49">SUM(N43:Q43)</f>
        <v>1831.8710000000005</v>
      </c>
      <c r="S43" s="357">
        <f aca="true" t="shared" si="29" ref="S43:S49">R43/$R$9</f>
        <v>0.003295922542098377</v>
      </c>
      <c r="T43" s="358">
        <v>1531.0380000000002</v>
      </c>
      <c r="U43" s="354">
        <v>1016.5089999999997</v>
      </c>
      <c r="V43" s="355">
        <v>0.04</v>
      </c>
      <c r="W43" s="354">
        <v>0.03</v>
      </c>
      <c r="X43" s="356">
        <f aca="true" t="shared" si="30" ref="X43:X49">SUM(T43:W43)</f>
        <v>2547.617</v>
      </c>
      <c r="Y43" s="360">
        <f aca="true" t="shared" si="31" ref="Y43:Y49">IF(ISERROR(R43/X43-1),"         /0",IF(R43/X43&gt;5,"  *  ",(R43/X43-1)))</f>
        <v>-0.28094725384545616</v>
      </c>
    </row>
    <row r="44" spans="1:25" ht="19.5" customHeight="1">
      <c r="A44" s="401" t="s">
        <v>224</v>
      </c>
      <c r="B44" s="353">
        <v>147.20999999999998</v>
      </c>
      <c r="C44" s="354">
        <v>0</v>
      </c>
      <c r="D44" s="355">
        <v>0</v>
      </c>
      <c r="E44" s="354">
        <v>54.68</v>
      </c>
      <c r="F44" s="356">
        <f>SUM(B44:E44)</f>
        <v>201.89</v>
      </c>
      <c r="G44" s="357">
        <f>F44/$F$9</f>
        <v>0.0036291537983213673</v>
      </c>
      <c r="H44" s="358">
        <v>246.436</v>
      </c>
      <c r="I44" s="354">
        <v>41.183</v>
      </c>
      <c r="J44" s="355">
        <v>1.706</v>
      </c>
      <c r="K44" s="354">
        <v>63.263999999999996</v>
      </c>
      <c r="L44" s="356">
        <f>SUM(H44:K44)</f>
        <v>352.58900000000006</v>
      </c>
      <c r="M44" s="359">
        <f>IF(ISERROR(F44/L44-1),"         /0",(F44/L44-1))</f>
        <v>-0.42740698093247387</v>
      </c>
      <c r="N44" s="353">
        <v>3449.8320000000003</v>
      </c>
      <c r="O44" s="354">
        <v>161.91400000000002</v>
      </c>
      <c r="P44" s="355"/>
      <c r="Q44" s="354">
        <v>322.94200000000006</v>
      </c>
      <c r="R44" s="356">
        <f>SUM(N44:Q44)</f>
        <v>3934.6880000000006</v>
      </c>
      <c r="S44" s="357">
        <f>R44/$R$9</f>
        <v>0.007079334120865486</v>
      </c>
      <c r="T44" s="358">
        <v>4558.505</v>
      </c>
      <c r="U44" s="354">
        <v>356.609</v>
      </c>
      <c r="V44" s="355">
        <v>58.451</v>
      </c>
      <c r="W44" s="354">
        <v>765.138</v>
      </c>
      <c r="X44" s="356">
        <f>SUM(T44:W44)</f>
        <v>5738.703</v>
      </c>
      <c r="Y44" s="360">
        <f>IF(ISERROR(R44/X44-1),"         /0",IF(R44/X44&gt;5,"  *  ",(R44/X44-1)))</f>
        <v>-0.3143593595974561</v>
      </c>
    </row>
    <row r="45" spans="1:25" ht="19.5" customHeight="1">
      <c r="A45" s="401" t="s">
        <v>225</v>
      </c>
      <c r="B45" s="353">
        <v>106.205</v>
      </c>
      <c r="C45" s="354">
        <v>48.282</v>
      </c>
      <c r="D45" s="355">
        <v>0</v>
      </c>
      <c r="E45" s="354">
        <v>0</v>
      </c>
      <c r="F45" s="356">
        <f t="shared" si="24"/>
        <v>154.487</v>
      </c>
      <c r="G45" s="357">
        <f t="shared" si="25"/>
        <v>0.0027770423638678143</v>
      </c>
      <c r="H45" s="358">
        <v>123.877</v>
      </c>
      <c r="I45" s="354">
        <v>74.827</v>
      </c>
      <c r="J45" s="355"/>
      <c r="K45" s="354"/>
      <c r="L45" s="356">
        <f t="shared" si="26"/>
        <v>198.704</v>
      </c>
      <c r="M45" s="359">
        <f t="shared" si="27"/>
        <v>-0.2225269747966826</v>
      </c>
      <c r="N45" s="353">
        <v>566.429</v>
      </c>
      <c r="O45" s="354">
        <v>465.67</v>
      </c>
      <c r="P45" s="355">
        <v>14.612</v>
      </c>
      <c r="Q45" s="354">
        <v>4.022</v>
      </c>
      <c r="R45" s="356">
        <f t="shared" si="28"/>
        <v>1050.733</v>
      </c>
      <c r="S45" s="357">
        <f t="shared" si="29"/>
        <v>0.001890490422320487</v>
      </c>
      <c r="T45" s="358">
        <v>282.9</v>
      </c>
      <c r="U45" s="354">
        <v>169.251</v>
      </c>
      <c r="V45" s="355">
        <v>593.9079999999999</v>
      </c>
      <c r="W45" s="354">
        <v>494.60900000000004</v>
      </c>
      <c r="X45" s="356">
        <f t="shared" si="30"/>
        <v>1540.6679999999997</v>
      </c>
      <c r="Y45" s="360">
        <f t="shared" si="31"/>
        <v>-0.31800167200201457</v>
      </c>
    </row>
    <row r="46" spans="1:25" ht="19.5" customHeight="1">
      <c r="A46" s="401" t="s">
        <v>173</v>
      </c>
      <c r="B46" s="353">
        <v>64.324</v>
      </c>
      <c r="C46" s="354">
        <v>80.869</v>
      </c>
      <c r="D46" s="355">
        <v>0</v>
      </c>
      <c r="E46" s="354">
        <v>0</v>
      </c>
      <c r="F46" s="356">
        <f t="shared" si="24"/>
        <v>145.19299999999998</v>
      </c>
      <c r="G46" s="357">
        <f t="shared" si="25"/>
        <v>0.002609974379313855</v>
      </c>
      <c r="H46" s="358"/>
      <c r="I46" s="354"/>
      <c r="J46" s="355"/>
      <c r="K46" s="354"/>
      <c r="L46" s="356">
        <f t="shared" si="26"/>
        <v>0</v>
      </c>
      <c r="M46" s="359" t="str">
        <f t="shared" si="27"/>
        <v>         /0</v>
      </c>
      <c r="N46" s="353">
        <v>395.939</v>
      </c>
      <c r="O46" s="354">
        <v>330.739</v>
      </c>
      <c r="P46" s="355">
        <v>12.6</v>
      </c>
      <c r="Q46" s="354">
        <v>4.35</v>
      </c>
      <c r="R46" s="356">
        <f t="shared" si="28"/>
        <v>743.628</v>
      </c>
      <c r="S46" s="357">
        <f t="shared" si="29"/>
        <v>0.0013379437133594731</v>
      </c>
      <c r="T46" s="358"/>
      <c r="U46" s="354"/>
      <c r="V46" s="355">
        <v>137.5</v>
      </c>
      <c r="W46" s="354">
        <v>5.5</v>
      </c>
      <c r="X46" s="356">
        <f t="shared" si="30"/>
        <v>143</v>
      </c>
      <c r="Y46" s="360" t="str">
        <f t="shared" si="31"/>
        <v>  *  </v>
      </c>
    </row>
    <row r="47" spans="1:25" ht="19.5" customHeight="1">
      <c r="A47" s="401" t="s">
        <v>183</v>
      </c>
      <c r="B47" s="353">
        <v>109.94900000000001</v>
      </c>
      <c r="C47" s="354">
        <v>33.120000000000005</v>
      </c>
      <c r="D47" s="355">
        <v>0</v>
      </c>
      <c r="E47" s="354">
        <v>0</v>
      </c>
      <c r="F47" s="356">
        <f t="shared" si="24"/>
        <v>143.06900000000002</v>
      </c>
      <c r="G47" s="357">
        <f t="shared" si="25"/>
        <v>0.002571793574580414</v>
      </c>
      <c r="H47" s="358">
        <v>132.21200000000002</v>
      </c>
      <c r="I47" s="354">
        <v>41.648</v>
      </c>
      <c r="J47" s="355"/>
      <c r="K47" s="354"/>
      <c r="L47" s="356">
        <f t="shared" si="26"/>
        <v>173.86</v>
      </c>
      <c r="M47" s="359">
        <f t="shared" si="27"/>
        <v>-0.1771022661911883</v>
      </c>
      <c r="N47" s="353">
        <v>1236.2939999999996</v>
      </c>
      <c r="O47" s="354">
        <v>337.2420000000001</v>
      </c>
      <c r="P47" s="355"/>
      <c r="Q47" s="354"/>
      <c r="R47" s="356">
        <f t="shared" si="28"/>
        <v>1573.5359999999996</v>
      </c>
      <c r="S47" s="357">
        <f t="shared" si="29"/>
        <v>0.00283112335595864</v>
      </c>
      <c r="T47" s="358">
        <v>1138.5019999999997</v>
      </c>
      <c r="U47" s="354">
        <v>414.44100000000014</v>
      </c>
      <c r="V47" s="355">
        <v>0.224</v>
      </c>
      <c r="W47" s="354">
        <v>0.246</v>
      </c>
      <c r="X47" s="356">
        <f t="shared" si="30"/>
        <v>1553.4129999999998</v>
      </c>
      <c r="Y47" s="360">
        <f t="shared" si="31"/>
        <v>0.0129540566481674</v>
      </c>
    </row>
    <row r="48" spans="1:25" ht="19.5" customHeight="1">
      <c r="A48" s="401" t="s">
        <v>191</v>
      </c>
      <c r="B48" s="353">
        <v>83.087</v>
      </c>
      <c r="C48" s="354">
        <v>9.938</v>
      </c>
      <c r="D48" s="355">
        <v>0</v>
      </c>
      <c r="E48" s="354">
        <v>0</v>
      </c>
      <c r="F48" s="356">
        <f t="shared" si="24"/>
        <v>93.025</v>
      </c>
      <c r="G48" s="357">
        <f t="shared" si="25"/>
        <v>0.0016722077967647989</v>
      </c>
      <c r="H48" s="358">
        <v>67.262</v>
      </c>
      <c r="I48" s="354">
        <v>19.232</v>
      </c>
      <c r="J48" s="355"/>
      <c r="K48" s="354"/>
      <c r="L48" s="356">
        <f t="shared" si="26"/>
        <v>86.494</v>
      </c>
      <c r="M48" s="359">
        <f t="shared" si="27"/>
        <v>0.07550812773140336</v>
      </c>
      <c r="N48" s="353">
        <v>661</v>
      </c>
      <c r="O48" s="354">
        <v>145.67099999999996</v>
      </c>
      <c r="P48" s="355">
        <v>0</v>
      </c>
      <c r="Q48" s="354"/>
      <c r="R48" s="356">
        <f t="shared" si="28"/>
        <v>806.6709999999999</v>
      </c>
      <c r="S48" s="357">
        <f t="shared" si="29"/>
        <v>0.0014513713754718749</v>
      </c>
      <c r="T48" s="358">
        <v>589.2829999999999</v>
      </c>
      <c r="U48" s="354">
        <v>300</v>
      </c>
      <c r="V48" s="355">
        <v>0</v>
      </c>
      <c r="W48" s="354">
        <v>0</v>
      </c>
      <c r="X48" s="356">
        <f t="shared" si="30"/>
        <v>889.2829999999999</v>
      </c>
      <c r="Y48" s="360">
        <f t="shared" si="31"/>
        <v>-0.09289731165444515</v>
      </c>
    </row>
    <row r="49" spans="1:25" ht="19.5" customHeight="1">
      <c r="A49" s="401" t="s">
        <v>185</v>
      </c>
      <c r="B49" s="353">
        <v>79.81300000000002</v>
      </c>
      <c r="C49" s="354">
        <v>11.874</v>
      </c>
      <c r="D49" s="355">
        <v>0</v>
      </c>
      <c r="E49" s="354">
        <v>0</v>
      </c>
      <c r="F49" s="356">
        <f t="shared" si="24"/>
        <v>91.68700000000001</v>
      </c>
      <c r="G49" s="357">
        <f t="shared" si="25"/>
        <v>0.0016481560468903425</v>
      </c>
      <c r="H49" s="358">
        <v>102.83600000000001</v>
      </c>
      <c r="I49" s="354">
        <v>22.41</v>
      </c>
      <c r="J49" s="355"/>
      <c r="K49" s="354"/>
      <c r="L49" s="356">
        <f t="shared" si="26"/>
        <v>125.24600000000001</v>
      </c>
      <c r="M49" s="359">
        <f t="shared" si="27"/>
        <v>-0.26794468486019507</v>
      </c>
      <c r="N49" s="353">
        <v>800.056</v>
      </c>
      <c r="O49" s="354">
        <v>162.77399999999992</v>
      </c>
      <c r="P49" s="355"/>
      <c r="Q49" s="354"/>
      <c r="R49" s="356">
        <f t="shared" si="28"/>
        <v>962.8299999999999</v>
      </c>
      <c r="S49" s="357">
        <f t="shared" si="29"/>
        <v>0.0017323343735495453</v>
      </c>
      <c r="T49" s="358">
        <v>994.3560000000003</v>
      </c>
      <c r="U49" s="354">
        <v>149.90099999999995</v>
      </c>
      <c r="V49" s="355">
        <v>0</v>
      </c>
      <c r="W49" s="354">
        <v>0</v>
      </c>
      <c r="X49" s="356">
        <f t="shared" si="30"/>
        <v>1144.2570000000003</v>
      </c>
      <c r="Y49" s="360">
        <f t="shared" si="31"/>
        <v>-0.15855441566011863</v>
      </c>
    </row>
    <row r="50" spans="1:25" ht="19.5" customHeight="1">
      <c r="A50" s="401" t="s">
        <v>178</v>
      </c>
      <c r="B50" s="353">
        <v>70.42099999999999</v>
      </c>
      <c r="C50" s="354">
        <v>15.383000000000001</v>
      </c>
      <c r="D50" s="355">
        <v>0</v>
      </c>
      <c r="E50" s="354">
        <v>0</v>
      </c>
      <c r="F50" s="356">
        <f aca="true" t="shared" si="32" ref="F50:F55">SUM(B50:E50)</f>
        <v>85.80399999999999</v>
      </c>
      <c r="G50" s="357">
        <f aca="true" t="shared" si="33" ref="G50:G55">F50/$F$9</f>
        <v>0.0015424038462091563</v>
      </c>
      <c r="H50" s="358">
        <v>124.723</v>
      </c>
      <c r="I50" s="354">
        <v>38.49999999999999</v>
      </c>
      <c r="J50" s="355"/>
      <c r="K50" s="354"/>
      <c r="L50" s="356">
        <f aca="true" t="shared" si="34" ref="L50:L55">SUM(H50:K50)</f>
        <v>163.22299999999998</v>
      </c>
      <c r="M50" s="359">
        <f aca="true" t="shared" si="35" ref="M50:M55">IF(ISERROR(F50/L50-1),"         /0",(F50/L50-1))</f>
        <v>-0.4743142816882425</v>
      </c>
      <c r="N50" s="353">
        <v>753.8209999999999</v>
      </c>
      <c r="O50" s="354">
        <v>240.24299999999994</v>
      </c>
      <c r="P50" s="355"/>
      <c r="Q50" s="354"/>
      <c r="R50" s="356">
        <f aca="true" t="shared" si="36" ref="R50:R55">SUM(N50:Q50)</f>
        <v>994.0639999999999</v>
      </c>
      <c r="S50" s="357">
        <f aca="true" t="shared" si="37" ref="S50:S55">R50/$R$9</f>
        <v>0.0017885309314293854</v>
      </c>
      <c r="T50" s="358">
        <v>2538.841</v>
      </c>
      <c r="U50" s="354">
        <v>1120.043</v>
      </c>
      <c r="V50" s="355"/>
      <c r="W50" s="354"/>
      <c r="X50" s="356">
        <f aca="true" t="shared" si="38" ref="X50:X55">SUM(T50:W50)</f>
        <v>3658.884</v>
      </c>
      <c r="Y50" s="360">
        <f aca="true" t="shared" si="39" ref="Y50:Y55">IF(ISERROR(R50/X50-1),"         /0",IF(R50/X50&gt;5,"  *  ",(R50/X50-1)))</f>
        <v>-0.7283149725435407</v>
      </c>
    </row>
    <row r="51" spans="1:25" ht="19.5" customHeight="1">
      <c r="A51" s="401" t="s">
        <v>186</v>
      </c>
      <c r="B51" s="353">
        <v>73.81700000000001</v>
      </c>
      <c r="C51" s="354">
        <v>10.483</v>
      </c>
      <c r="D51" s="355">
        <v>0</v>
      </c>
      <c r="E51" s="354">
        <v>0</v>
      </c>
      <c r="F51" s="356">
        <f t="shared" si="32"/>
        <v>84.30000000000001</v>
      </c>
      <c r="G51" s="357">
        <f t="shared" si="33"/>
        <v>0.0015153680974713524</v>
      </c>
      <c r="H51" s="358">
        <v>63.49</v>
      </c>
      <c r="I51" s="354">
        <v>13.814</v>
      </c>
      <c r="J51" s="355"/>
      <c r="K51" s="354"/>
      <c r="L51" s="356">
        <f t="shared" si="34"/>
        <v>77.304</v>
      </c>
      <c r="M51" s="359">
        <f t="shared" si="35"/>
        <v>0.09049984476870554</v>
      </c>
      <c r="N51" s="353">
        <v>864.5400000000001</v>
      </c>
      <c r="O51" s="354">
        <v>172.61599999999999</v>
      </c>
      <c r="P51" s="355"/>
      <c r="Q51" s="354"/>
      <c r="R51" s="356">
        <f t="shared" si="36"/>
        <v>1037.156</v>
      </c>
      <c r="S51" s="357">
        <f t="shared" si="37"/>
        <v>0.0018660625339189186</v>
      </c>
      <c r="T51" s="358">
        <v>538.999</v>
      </c>
      <c r="U51" s="354">
        <v>134.71600000000004</v>
      </c>
      <c r="V51" s="355"/>
      <c r="W51" s="354"/>
      <c r="X51" s="356">
        <f t="shared" si="38"/>
        <v>673.715</v>
      </c>
      <c r="Y51" s="360">
        <f t="shared" si="39"/>
        <v>0.5394580794549622</v>
      </c>
    </row>
    <row r="52" spans="1:25" ht="19.5" customHeight="1">
      <c r="A52" s="401" t="s">
        <v>188</v>
      </c>
      <c r="B52" s="353">
        <v>59.239</v>
      </c>
      <c r="C52" s="354">
        <v>15.595</v>
      </c>
      <c r="D52" s="355">
        <v>0</v>
      </c>
      <c r="E52" s="354">
        <v>0</v>
      </c>
      <c r="F52" s="356">
        <f t="shared" si="32"/>
        <v>74.834</v>
      </c>
      <c r="G52" s="357">
        <f t="shared" si="33"/>
        <v>0.0013452082586734421</v>
      </c>
      <c r="H52" s="358">
        <v>95.159</v>
      </c>
      <c r="I52" s="354">
        <v>25.097</v>
      </c>
      <c r="J52" s="355"/>
      <c r="K52" s="354"/>
      <c r="L52" s="356">
        <f t="shared" si="34"/>
        <v>120.256</v>
      </c>
      <c r="M52" s="359">
        <f t="shared" si="35"/>
        <v>-0.3777108834486429</v>
      </c>
      <c r="N52" s="353">
        <v>642.337</v>
      </c>
      <c r="O52" s="354">
        <v>206.75300000000001</v>
      </c>
      <c r="P52" s="355"/>
      <c r="Q52" s="354"/>
      <c r="R52" s="356">
        <f t="shared" si="36"/>
        <v>849.09</v>
      </c>
      <c r="S52" s="357">
        <f t="shared" si="37"/>
        <v>0.0015276921089259618</v>
      </c>
      <c r="T52" s="358">
        <v>797.1780000000001</v>
      </c>
      <c r="U52" s="354">
        <v>204.17400000000004</v>
      </c>
      <c r="V52" s="355"/>
      <c r="W52" s="354"/>
      <c r="X52" s="356">
        <f t="shared" si="38"/>
        <v>1001.3520000000001</v>
      </c>
      <c r="Y52" s="360">
        <f t="shared" si="39"/>
        <v>-0.15205641972053785</v>
      </c>
    </row>
    <row r="53" spans="1:25" ht="19.5" customHeight="1">
      <c r="A53" s="401" t="s">
        <v>193</v>
      </c>
      <c r="B53" s="353">
        <v>52.325</v>
      </c>
      <c r="C53" s="354">
        <v>3.493</v>
      </c>
      <c r="D53" s="355">
        <v>0</v>
      </c>
      <c r="E53" s="354">
        <v>0</v>
      </c>
      <c r="F53" s="356">
        <f t="shared" si="32"/>
        <v>55.818000000000005</v>
      </c>
      <c r="G53" s="357">
        <f t="shared" si="33"/>
        <v>0.0010033786057491807</v>
      </c>
      <c r="H53" s="358">
        <v>66.95100000000001</v>
      </c>
      <c r="I53" s="354">
        <v>0.939</v>
      </c>
      <c r="J53" s="355"/>
      <c r="K53" s="354"/>
      <c r="L53" s="356">
        <f t="shared" si="34"/>
        <v>67.89</v>
      </c>
      <c r="M53" s="359">
        <f t="shared" si="35"/>
        <v>-0.17781705700397699</v>
      </c>
      <c r="N53" s="353">
        <v>714.7489999999999</v>
      </c>
      <c r="O53" s="354">
        <v>40</v>
      </c>
      <c r="P53" s="355"/>
      <c r="Q53" s="354"/>
      <c r="R53" s="356">
        <f t="shared" si="36"/>
        <v>754.7489999999999</v>
      </c>
      <c r="S53" s="357">
        <f t="shared" si="37"/>
        <v>0.0013579527394266338</v>
      </c>
      <c r="T53" s="358">
        <v>936.084</v>
      </c>
      <c r="U53" s="354">
        <v>13.988000000000001</v>
      </c>
      <c r="V53" s="355"/>
      <c r="W53" s="354"/>
      <c r="X53" s="356">
        <f t="shared" si="38"/>
        <v>950.072</v>
      </c>
      <c r="Y53" s="360">
        <f t="shared" si="39"/>
        <v>-0.2055875765205164</v>
      </c>
    </row>
    <row r="54" spans="1:25" ht="19.5" customHeight="1">
      <c r="A54" s="401" t="s">
        <v>187</v>
      </c>
      <c r="B54" s="353">
        <v>42.078</v>
      </c>
      <c r="C54" s="354">
        <v>0.436</v>
      </c>
      <c r="D54" s="355">
        <v>0</v>
      </c>
      <c r="E54" s="354">
        <v>0</v>
      </c>
      <c r="F54" s="356">
        <f t="shared" si="32"/>
        <v>42.514</v>
      </c>
      <c r="G54" s="357">
        <f t="shared" si="33"/>
        <v>0.0007642272751589213</v>
      </c>
      <c r="H54" s="358">
        <v>0</v>
      </c>
      <c r="I54" s="354">
        <v>0</v>
      </c>
      <c r="J54" s="355"/>
      <c r="K54" s="354"/>
      <c r="L54" s="356">
        <f t="shared" si="34"/>
        <v>0</v>
      </c>
      <c r="M54" s="359" t="str">
        <f t="shared" si="35"/>
        <v>         /0</v>
      </c>
      <c r="N54" s="353">
        <v>242.82599999999994</v>
      </c>
      <c r="O54" s="354">
        <v>1.141</v>
      </c>
      <c r="P54" s="355"/>
      <c r="Q54" s="354"/>
      <c r="R54" s="356">
        <f t="shared" si="36"/>
        <v>243.96699999999993</v>
      </c>
      <c r="S54" s="357">
        <f t="shared" si="37"/>
        <v>0.0004389481217990319</v>
      </c>
      <c r="T54" s="358">
        <v>0</v>
      </c>
      <c r="U54" s="354">
        <v>0</v>
      </c>
      <c r="V54" s="355"/>
      <c r="W54" s="354"/>
      <c r="X54" s="356">
        <f t="shared" si="38"/>
        <v>0</v>
      </c>
      <c r="Y54" s="360" t="str">
        <f t="shared" si="39"/>
        <v>         /0</v>
      </c>
    </row>
    <row r="55" spans="1:25" ht="19.5" customHeight="1" thickBot="1">
      <c r="A55" s="403" t="s">
        <v>170</v>
      </c>
      <c r="B55" s="405">
        <v>70.669</v>
      </c>
      <c r="C55" s="406">
        <v>17.581</v>
      </c>
      <c r="D55" s="407">
        <v>31.121000000000002</v>
      </c>
      <c r="E55" s="406">
        <v>7.172000000000001</v>
      </c>
      <c r="F55" s="408">
        <f t="shared" si="32"/>
        <v>126.543</v>
      </c>
      <c r="G55" s="409">
        <f t="shared" si="33"/>
        <v>0.002274723904606374</v>
      </c>
      <c r="H55" s="410">
        <v>299.522</v>
      </c>
      <c r="I55" s="406">
        <v>200.55299999999997</v>
      </c>
      <c r="J55" s="407">
        <v>1288.505</v>
      </c>
      <c r="K55" s="406">
        <v>479.38500000000005</v>
      </c>
      <c r="L55" s="408">
        <f t="shared" si="34"/>
        <v>2267.965</v>
      </c>
      <c r="M55" s="411">
        <f t="shared" si="35"/>
        <v>-0.9442041654081963</v>
      </c>
      <c r="N55" s="405">
        <v>1208.08</v>
      </c>
      <c r="O55" s="406">
        <v>499.546</v>
      </c>
      <c r="P55" s="407">
        <v>8306.344969999998</v>
      </c>
      <c r="Q55" s="406">
        <v>2393.6539999999995</v>
      </c>
      <c r="R55" s="408">
        <f t="shared" si="36"/>
        <v>12407.624969999997</v>
      </c>
      <c r="S55" s="409">
        <f t="shared" si="37"/>
        <v>0.02232393592808974</v>
      </c>
      <c r="T55" s="410">
        <v>4718.795</v>
      </c>
      <c r="U55" s="406">
        <v>1719.279</v>
      </c>
      <c r="V55" s="407">
        <v>9732.694000000001</v>
      </c>
      <c r="W55" s="406">
        <v>2713.48</v>
      </c>
      <c r="X55" s="408">
        <f t="shared" si="38"/>
        <v>18884.248000000003</v>
      </c>
      <c r="Y55" s="412">
        <f t="shared" si="39"/>
        <v>-0.342964307077518</v>
      </c>
    </row>
    <row r="56" ht="8.25" customHeight="1" thickTop="1">
      <c r="A56" s="105"/>
    </row>
    <row r="57" ht="12.75">
      <c r="A57" s="105" t="s">
        <v>40</v>
      </c>
    </row>
    <row r="58" ht="12.75">
      <c r="A58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6:Y65536 M56:M65536 Y3 M3">
    <cfRule type="cellIs" priority="9" dxfId="96" operator="lessThan" stopIfTrue="1">
      <formula>0</formula>
    </cfRule>
  </conditionalFormatting>
  <conditionalFormatting sqref="Y9:Y55 M9:M55">
    <cfRule type="cellIs" priority="10" dxfId="96" operator="lessThan">
      <formula>0</formula>
    </cfRule>
    <cfRule type="cellIs" priority="11" dxfId="98" operator="greaterThanOrEqual" stopIfTrue="1">
      <formula>0</formula>
    </cfRule>
  </conditionalFormatting>
  <conditionalFormatting sqref="G7:G8">
    <cfRule type="cellIs" priority="5" dxfId="96" operator="lessThan" stopIfTrue="1">
      <formula>0</formula>
    </cfRule>
  </conditionalFormatting>
  <conditionalFormatting sqref="S7:S8">
    <cfRule type="cellIs" priority="4" dxfId="96" operator="lessThan" stopIfTrue="1">
      <formula>0</formula>
    </cfRule>
  </conditionalFormatting>
  <conditionalFormatting sqref="M5 Y5 Y7:Y8 M7:M8">
    <cfRule type="cellIs" priority="6" dxfId="96" operator="lessThan" stopIfTrue="1">
      <formula>0</formula>
    </cfRule>
  </conditionalFormatting>
  <conditionalFormatting sqref="M6 Y6">
    <cfRule type="cellIs" priority="3" dxfId="96" operator="lessThan" stopIfTrue="1">
      <formula>0</formula>
    </cfRule>
  </conditionalFormatting>
  <conditionalFormatting sqref="G6">
    <cfRule type="cellIs" priority="2" dxfId="96" operator="lessThan" stopIfTrue="1">
      <formula>0</formula>
    </cfRule>
  </conditionalFormatting>
  <conditionalFormatting sqref="S6">
    <cfRule type="cellIs" priority="1" dxfId="96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7109375" style="132" customWidth="1"/>
    <col min="4" max="4" width="11.28125" style="132" bestFit="1" customWidth="1"/>
    <col min="5" max="5" width="10.28125" style="132" bestFit="1" customWidth="1"/>
    <col min="6" max="6" width="11.28125" style="132" bestFit="1" customWidth="1"/>
    <col min="7" max="7" width="11.28125" style="132" customWidth="1"/>
    <col min="8" max="8" width="11.28125" style="132" bestFit="1" customWidth="1"/>
    <col min="9" max="9" width="9.00390625" style="132" customWidth="1"/>
    <col min="10" max="10" width="11.28125" style="132" bestFit="1" customWidth="1"/>
    <col min="11" max="11" width="11.28125" style="132" customWidth="1"/>
    <col min="12" max="12" width="12.28125" style="132" bestFit="1" customWidth="1"/>
    <col min="13" max="13" width="10.7109375" style="132" customWidth="1"/>
    <col min="14" max="14" width="12.28125" style="132" customWidth="1"/>
    <col min="15" max="15" width="11.28125" style="132" customWidth="1"/>
    <col min="16" max="16" width="12.28125" style="132" bestFit="1" customWidth="1"/>
    <col min="17" max="17" width="9.140625" style="132" customWidth="1"/>
    <col min="18" max="16384" width="9.140625" style="132" customWidth="1"/>
  </cols>
  <sheetData>
    <row r="1" spans="14:17" ht="18" thickBot="1">
      <c r="N1" s="545" t="s">
        <v>26</v>
      </c>
      <c r="O1" s="546"/>
      <c r="P1" s="546"/>
      <c r="Q1" s="547"/>
    </row>
    <row r="2" ht="3.75" customHeight="1" thickBot="1"/>
    <row r="3" spans="1:17" ht="24" customHeight="1" thickTop="1">
      <c r="A3" s="624" t="s">
        <v>47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6"/>
    </row>
    <row r="4" spans="1:17" ht="18.75" customHeight="1" thickBot="1">
      <c r="A4" s="616" t="s">
        <v>36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8"/>
    </row>
    <row r="5" spans="1:17" s="269" customFormat="1" ht="20.25" customHeight="1" thickBot="1">
      <c r="A5" s="613" t="s">
        <v>137</v>
      </c>
      <c r="B5" s="619" t="s">
        <v>34</v>
      </c>
      <c r="C5" s="620"/>
      <c r="D5" s="620"/>
      <c r="E5" s="620"/>
      <c r="F5" s="621"/>
      <c r="G5" s="621"/>
      <c r="H5" s="621"/>
      <c r="I5" s="622"/>
      <c r="J5" s="620" t="s">
        <v>33</v>
      </c>
      <c r="K5" s="620"/>
      <c r="L5" s="620"/>
      <c r="M5" s="620"/>
      <c r="N5" s="620"/>
      <c r="O5" s="620"/>
      <c r="P5" s="620"/>
      <c r="Q5" s="623"/>
    </row>
    <row r="6" spans="1:17" s="292" customFormat="1" ht="28.5" customHeight="1" thickBot="1">
      <c r="A6" s="614"/>
      <c r="B6" s="559" t="s">
        <v>152</v>
      </c>
      <c r="C6" s="560"/>
      <c r="D6" s="561"/>
      <c r="E6" s="567" t="s">
        <v>32</v>
      </c>
      <c r="F6" s="559" t="s">
        <v>153</v>
      </c>
      <c r="G6" s="560"/>
      <c r="H6" s="561"/>
      <c r="I6" s="569" t="s">
        <v>31</v>
      </c>
      <c r="J6" s="559" t="s">
        <v>154</v>
      </c>
      <c r="K6" s="560"/>
      <c r="L6" s="561"/>
      <c r="M6" s="567" t="s">
        <v>32</v>
      </c>
      <c r="N6" s="559" t="s">
        <v>155</v>
      </c>
      <c r="O6" s="560"/>
      <c r="P6" s="561"/>
      <c r="Q6" s="567" t="s">
        <v>31</v>
      </c>
    </row>
    <row r="7" spans="1:17" s="135" customFormat="1" ht="22.5" customHeight="1" thickBot="1">
      <c r="A7" s="615"/>
      <c r="B7" s="103" t="s">
        <v>20</v>
      </c>
      <c r="C7" s="100" t="s">
        <v>19</v>
      </c>
      <c r="D7" s="100" t="s">
        <v>15</v>
      </c>
      <c r="E7" s="568"/>
      <c r="F7" s="103" t="s">
        <v>20</v>
      </c>
      <c r="G7" s="101" t="s">
        <v>19</v>
      </c>
      <c r="H7" s="100" t="s">
        <v>15</v>
      </c>
      <c r="I7" s="570"/>
      <c r="J7" s="103" t="s">
        <v>20</v>
      </c>
      <c r="K7" s="100" t="s">
        <v>19</v>
      </c>
      <c r="L7" s="101" t="s">
        <v>15</v>
      </c>
      <c r="M7" s="568"/>
      <c r="N7" s="102" t="s">
        <v>20</v>
      </c>
      <c r="O7" s="101" t="s">
        <v>19</v>
      </c>
      <c r="P7" s="100" t="s">
        <v>15</v>
      </c>
      <c r="Q7" s="568"/>
    </row>
    <row r="8" spans="1:17" s="464" customFormat="1" ht="18" customHeight="1" thickBot="1">
      <c r="A8" s="457" t="s">
        <v>46</v>
      </c>
      <c r="B8" s="458">
        <f>SUM(B9:B59)</f>
        <v>1967925</v>
      </c>
      <c r="C8" s="459">
        <f>SUM(C9:C59)</f>
        <v>71460</v>
      </c>
      <c r="D8" s="459">
        <f>C8+B8</f>
        <v>2039385</v>
      </c>
      <c r="E8" s="460">
        <f>D8/$D$8</f>
        <v>1</v>
      </c>
      <c r="F8" s="459">
        <f>SUM(F9:F59)</f>
        <v>1938202</v>
      </c>
      <c r="G8" s="459">
        <f>SUM(G9:G59)</f>
        <v>74254</v>
      </c>
      <c r="H8" s="459">
        <f aca="true" t="shared" si="0" ref="H8:H59">G8+F8</f>
        <v>2012456</v>
      </c>
      <c r="I8" s="461">
        <f>(D8/H8-1)</f>
        <v>0.013381162122302337</v>
      </c>
      <c r="J8" s="462">
        <f>SUM(J9:J59)</f>
        <v>21119655</v>
      </c>
      <c r="K8" s="459">
        <f>SUM(K9:K59)</f>
        <v>712299</v>
      </c>
      <c r="L8" s="459">
        <f aca="true" t="shared" si="1" ref="L8:L59">K8+J8</f>
        <v>21831954</v>
      </c>
      <c r="M8" s="460">
        <f>(L8/$L$8)</f>
        <v>1</v>
      </c>
      <c r="N8" s="459">
        <f>SUM(N9:N59)</f>
        <v>20271953</v>
      </c>
      <c r="O8" s="459">
        <f>SUM(O9:O59)</f>
        <v>726013</v>
      </c>
      <c r="P8" s="459">
        <f aca="true" t="shared" si="2" ref="P8:P59">O8+N8</f>
        <v>20997966</v>
      </c>
      <c r="Q8" s="463">
        <f>(L8/P8-1)</f>
        <v>0.03971756121521475</v>
      </c>
    </row>
    <row r="9" spans="1:17" s="133" customFormat="1" ht="18" customHeight="1" thickTop="1">
      <c r="A9" s="435" t="s">
        <v>226</v>
      </c>
      <c r="B9" s="436">
        <v>260422</v>
      </c>
      <c r="C9" s="437">
        <v>870</v>
      </c>
      <c r="D9" s="437">
        <f aca="true" t="shared" si="3" ref="D9:D59">C9+B9</f>
        <v>261292</v>
      </c>
      <c r="E9" s="438">
        <f>D9/$D$8</f>
        <v>0.12812293902328398</v>
      </c>
      <c r="F9" s="439">
        <v>248607</v>
      </c>
      <c r="G9" s="437">
        <v>67</v>
      </c>
      <c r="H9" s="437">
        <f t="shared" si="0"/>
        <v>248674</v>
      </c>
      <c r="I9" s="440">
        <f>(D9/H9-1)</f>
        <v>0.05074113095860433</v>
      </c>
      <c r="J9" s="439">
        <v>2722472</v>
      </c>
      <c r="K9" s="437">
        <v>3383</v>
      </c>
      <c r="L9" s="437">
        <f t="shared" si="1"/>
        <v>2725855</v>
      </c>
      <c r="M9" s="440">
        <f>(L9/$L$8)</f>
        <v>0.12485620847313987</v>
      </c>
      <c r="N9" s="439">
        <v>2570123</v>
      </c>
      <c r="O9" s="437">
        <v>746</v>
      </c>
      <c r="P9" s="437">
        <f t="shared" si="2"/>
        <v>2570869</v>
      </c>
      <c r="Q9" s="441">
        <f>(L9/P9-1)</f>
        <v>0.06028545211755243</v>
      </c>
    </row>
    <row r="10" spans="1:17" s="133" customFormat="1" ht="18" customHeight="1">
      <c r="A10" s="442" t="s">
        <v>227</v>
      </c>
      <c r="B10" s="443">
        <v>206877</v>
      </c>
      <c r="C10" s="444">
        <v>656</v>
      </c>
      <c r="D10" s="444">
        <f t="shared" si="3"/>
        <v>207533</v>
      </c>
      <c r="E10" s="445">
        <f>D10/$D$8</f>
        <v>0.10176254115824133</v>
      </c>
      <c r="F10" s="446">
        <v>194057</v>
      </c>
      <c r="G10" s="444">
        <v>1407</v>
      </c>
      <c r="H10" s="444">
        <f t="shared" si="0"/>
        <v>195464</v>
      </c>
      <c r="I10" s="447">
        <f>(D10/H10-1)</f>
        <v>0.0617453853394998</v>
      </c>
      <c r="J10" s="446">
        <v>2166643</v>
      </c>
      <c r="K10" s="444">
        <v>2769</v>
      </c>
      <c r="L10" s="444">
        <f t="shared" si="1"/>
        <v>2169412</v>
      </c>
      <c r="M10" s="447">
        <f>(L10/$L$8)</f>
        <v>0.0993686593513343</v>
      </c>
      <c r="N10" s="446">
        <v>2038347</v>
      </c>
      <c r="O10" s="444">
        <v>3095</v>
      </c>
      <c r="P10" s="444">
        <f t="shared" si="2"/>
        <v>2041442</v>
      </c>
      <c r="Q10" s="448">
        <f>(L10/P10-1)</f>
        <v>0.06268608170107215</v>
      </c>
    </row>
    <row r="11" spans="1:17" s="133" customFormat="1" ht="18" customHeight="1">
      <c r="A11" s="442" t="s">
        <v>228</v>
      </c>
      <c r="B11" s="443">
        <v>182770</v>
      </c>
      <c r="C11" s="444">
        <v>1683</v>
      </c>
      <c r="D11" s="444">
        <f t="shared" si="3"/>
        <v>184453</v>
      </c>
      <c r="E11" s="445">
        <f>D11/$D$8</f>
        <v>0.09044540388401405</v>
      </c>
      <c r="F11" s="446">
        <v>174794</v>
      </c>
      <c r="G11" s="444">
        <v>306</v>
      </c>
      <c r="H11" s="444">
        <f t="shared" si="0"/>
        <v>175100</v>
      </c>
      <c r="I11" s="447">
        <f>(D11/H11-1)</f>
        <v>0.053415191319246214</v>
      </c>
      <c r="J11" s="446">
        <v>1951747</v>
      </c>
      <c r="K11" s="444">
        <v>7347</v>
      </c>
      <c r="L11" s="444">
        <f t="shared" si="1"/>
        <v>1959094</v>
      </c>
      <c r="M11" s="447">
        <f>(L11/$L$8)</f>
        <v>0.0897351652536461</v>
      </c>
      <c r="N11" s="446">
        <v>1783554</v>
      </c>
      <c r="O11" s="444">
        <v>4555</v>
      </c>
      <c r="P11" s="444">
        <f t="shared" si="2"/>
        <v>1788109</v>
      </c>
      <c r="Q11" s="448">
        <f>(L11/P11-1)</f>
        <v>0.09562336524227555</v>
      </c>
    </row>
    <row r="12" spans="1:17" s="133" customFormat="1" ht="18" customHeight="1">
      <c r="A12" s="442" t="s">
        <v>229</v>
      </c>
      <c r="B12" s="443">
        <v>142777</v>
      </c>
      <c r="C12" s="444">
        <v>852</v>
      </c>
      <c r="D12" s="444">
        <f t="shared" si="3"/>
        <v>143629</v>
      </c>
      <c r="E12" s="445">
        <f>D12/$D$8</f>
        <v>0.07042760440034618</v>
      </c>
      <c r="F12" s="446">
        <v>140067</v>
      </c>
      <c r="G12" s="444">
        <v>2931</v>
      </c>
      <c r="H12" s="444">
        <f>G12+F12</f>
        <v>142998</v>
      </c>
      <c r="I12" s="447">
        <f>(D12/H12-1)</f>
        <v>0.004412649127959911</v>
      </c>
      <c r="J12" s="446">
        <v>1514647</v>
      </c>
      <c r="K12" s="444">
        <v>7934</v>
      </c>
      <c r="L12" s="444">
        <f>K12+J12</f>
        <v>1522581</v>
      </c>
      <c r="M12" s="447">
        <f>(L12/$L$8)</f>
        <v>0.06974094027497493</v>
      </c>
      <c r="N12" s="446">
        <v>1466297</v>
      </c>
      <c r="O12" s="444">
        <v>7263</v>
      </c>
      <c r="P12" s="444">
        <f>O12+N12</f>
        <v>1473560</v>
      </c>
      <c r="Q12" s="448">
        <f>(L12/P12-1)</f>
        <v>0.03326705393740337</v>
      </c>
    </row>
    <row r="13" spans="1:17" s="133" customFormat="1" ht="18" customHeight="1">
      <c r="A13" s="442" t="s">
        <v>230</v>
      </c>
      <c r="B13" s="443">
        <v>94232</v>
      </c>
      <c r="C13" s="444">
        <v>539</v>
      </c>
      <c r="D13" s="444">
        <f t="shared" si="3"/>
        <v>94771</v>
      </c>
      <c r="E13" s="445">
        <f aca="true" t="shared" si="4" ref="E13:E21">D13/$D$8</f>
        <v>0.0464703820024174</v>
      </c>
      <c r="F13" s="446">
        <v>82240</v>
      </c>
      <c r="G13" s="444">
        <v>9</v>
      </c>
      <c r="H13" s="444">
        <f aca="true" t="shared" si="5" ref="H13:H21">G13+F13</f>
        <v>82249</v>
      </c>
      <c r="I13" s="447">
        <f aca="true" t="shared" si="6" ref="I13:I21">(D13/H13-1)</f>
        <v>0.15224501209741148</v>
      </c>
      <c r="J13" s="446">
        <v>924579</v>
      </c>
      <c r="K13" s="444">
        <v>4085</v>
      </c>
      <c r="L13" s="444">
        <f aca="true" t="shared" si="7" ref="L13:L21">K13+J13</f>
        <v>928664</v>
      </c>
      <c r="M13" s="447">
        <f aca="true" t="shared" si="8" ref="M13:M21">(L13/$L$8)</f>
        <v>0.042536916301674145</v>
      </c>
      <c r="N13" s="446">
        <v>907315</v>
      </c>
      <c r="O13" s="444">
        <v>569</v>
      </c>
      <c r="P13" s="444">
        <f aca="true" t="shared" si="9" ref="P13:P21">O13+N13</f>
        <v>907884</v>
      </c>
      <c r="Q13" s="448">
        <f aca="true" t="shared" si="10" ref="Q13:Q21">(L13/P13-1)</f>
        <v>0.022888386622079482</v>
      </c>
    </row>
    <row r="14" spans="1:17" s="133" customFormat="1" ht="18" customHeight="1">
      <c r="A14" s="442" t="s">
        <v>231</v>
      </c>
      <c r="B14" s="443">
        <v>90009</v>
      </c>
      <c r="C14" s="444">
        <v>817</v>
      </c>
      <c r="D14" s="444">
        <f t="shared" si="3"/>
        <v>90826</v>
      </c>
      <c r="E14" s="445">
        <f t="shared" si="4"/>
        <v>0.04453597530628106</v>
      </c>
      <c r="F14" s="446">
        <v>84018</v>
      </c>
      <c r="G14" s="444">
        <v>545</v>
      </c>
      <c r="H14" s="444">
        <f t="shared" si="5"/>
        <v>84563</v>
      </c>
      <c r="I14" s="447">
        <f t="shared" si="6"/>
        <v>0.0740631245343708</v>
      </c>
      <c r="J14" s="446">
        <v>934531</v>
      </c>
      <c r="K14" s="444">
        <v>2368</v>
      </c>
      <c r="L14" s="444">
        <f t="shared" si="7"/>
        <v>936899</v>
      </c>
      <c r="M14" s="447">
        <f t="shared" si="8"/>
        <v>0.042914115703981424</v>
      </c>
      <c r="N14" s="446">
        <v>998574</v>
      </c>
      <c r="O14" s="444">
        <v>2484</v>
      </c>
      <c r="P14" s="444">
        <f t="shared" si="9"/>
        <v>1001058</v>
      </c>
      <c r="Q14" s="448">
        <f t="shared" si="10"/>
        <v>-0.06409119151937248</v>
      </c>
    </row>
    <row r="15" spans="1:17" s="133" customFormat="1" ht="18" customHeight="1">
      <c r="A15" s="442" t="s">
        <v>232</v>
      </c>
      <c r="B15" s="443">
        <v>59290</v>
      </c>
      <c r="C15" s="444">
        <v>16399</v>
      </c>
      <c r="D15" s="444">
        <f t="shared" si="3"/>
        <v>75689</v>
      </c>
      <c r="E15" s="445">
        <f t="shared" si="4"/>
        <v>0.037113639651169344</v>
      </c>
      <c r="F15" s="446">
        <v>65364</v>
      </c>
      <c r="G15" s="444">
        <v>14040</v>
      </c>
      <c r="H15" s="444">
        <f t="shared" si="5"/>
        <v>79404</v>
      </c>
      <c r="I15" s="447">
        <f t="shared" si="6"/>
        <v>-0.04678605611807973</v>
      </c>
      <c r="J15" s="446">
        <v>683792</v>
      </c>
      <c r="K15" s="444">
        <v>143911</v>
      </c>
      <c r="L15" s="444">
        <f t="shared" si="7"/>
        <v>827703</v>
      </c>
      <c r="M15" s="447">
        <f t="shared" si="8"/>
        <v>0.03791245620982895</v>
      </c>
      <c r="N15" s="446">
        <v>671684</v>
      </c>
      <c r="O15" s="444">
        <v>145043</v>
      </c>
      <c r="P15" s="444">
        <f t="shared" si="9"/>
        <v>816727</v>
      </c>
      <c r="Q15" s="448">
        <f t="shared" si="10"/>
        <v>0.013439007159062877</v>
      </c>
    </row>
    <row r="16" spans="1:17" s="133" customFormat="1" ht="18" customHeight="1">
      <c r="A16" s="442" t="s">
        <v>233</v>
      </c>
      <c r="B16" s="443">
        <v>60111</v>
      </c>
      <c r="C16" s="444">
        <v>998</v>
      </c>
      <c r="D16" s="444">
        <f t="shared" si="3"/>
        <v>61109</v>
      </c>
      <c r="E16" s="445">
        <f t="shared" si="4"/>
        <v>0.029964425549859394</v>
      </c>
      <c r="F16" s="446">
        <v>71323</v>
      </c>
      <c r="G16" s="444">
        <v>351</v>
      </c>
      <c r="H16" s="444">
        <f t="shared" si="5"/>
        <v>71674</v>
      </c>
      <c r="I16" s="447">
        <f t="shared" si="6"/>
        <v>-0.1474035215001256</v>
      </c>
      <c r="J16" s="446">
        <v>772763</v>
      </c>
      <c r="K16" s="444">
        <v>6154</v>
      </c>
      <c r="L16" s="444">
        <f t="shared" si="7"/>
        <v>778917</v>
      </c>
      <c r="M16" s="447">
        <f t="shared" si="8"/>
        <v>0.035677841754338614</v>
      </c>
      <c r="N16" s="446">
        <v>822904</v>
      </c>
      <c r="O16" s="444">
        <v>3567</v>
      </c>
      <c r="P16" s="444">
        <f t="shared" si="9"/>
        <v>826471</v>
      </c>
      <c r="Q16" s="448">
        <f t="shared" si="10"/>
        <v>-0.05753861901990509</v>
      </c>
    </row>
    <row r="17" spans="1:17" s="133" customFormat="1" ht="18" customHeight="1">
      <c r="A17" s="442" t="s">
        <v>234</v>
      </c>
      <c r="B17" s="443">
        <v>57687</v>
      </c>
      <c r="C17" s="444">
        <v>1162</v>
      </c>
      <c r="D17" s="444">
        <f t="shared" si="3"/>
        <v>58849</v>
      </c>
      <c r="E17" s="445">
        <f t="shared" si="4"/>
        <v>0.02885624832976608</v>
      </c>
      <c r="F17" s="446">
        <v>56431</v>
      </c>
      <c r="G17" s="444">
        <v>2</v>
      </c>
      <c r="H17" s="444">
        <f t="shared" si="5"/>
        <v>56433</v>
      </c>
      <c r="I17" s="447">
        <f t="shared" si="6"/>
        <v>0.042811829957648984</v>
      </c>
      <c r="J17" s="446">
        <v>615966</v>
      </c>
      <c r="K17" s="444">
        <v>2473</v>
      </c>
      <c r="L17" s="444">
        <f t="shared" si="7"/>
        <v>618439</v>
      </c>
      <c r="M17" s="447">
        <f t="shared" si="8"/>
        <v>0.02832723997128246</v>
      </c>
      <c r="N17" s="446">
        <v>528753</v>
      </c>
      <c r="O17" s="444">
        <v>519</v>
      </c>
      <c r="P17" s="444">
        <f t="shared" si="9"/>
        <v>529272</v>
      </c>
      <c r="Q17" s="448">
        <f t="shared" si="10"/>
        <v>0.16847103190797919</v>
      </c>
    </row>
    <row r="18" spans="1:17" s="133" customFormat="1" ht="18" customHeight="1">
      <c r="A18" s="442" t="s">
        <v>235</v>
      </c>
      <c r="B18" s="443">
        <v>53558</v>
      </c>
      <c r="C18" s="444">
        <v>0</v>
      </c>
      <c r="D18" s="444">
        <f t="shared" si="3"/>
        <v>53558</v>
      </c>
      <c r="E18" s="445">
        <f t="shared" si="4"/>
        <v>0.02626183874060072</v>
      </c>
      <c r="F18" s="446">
        <v>45154</v>
      </c>
      <c r="G18" s="444">
        <v>284</v>
      </c>
      <c r="H18" s="444">
        <f t="shared" si="5"/>
        <v>45438</v>
      </c>
      <c r="I18" s="447">
        <f t="shared" si="6"/>
        <v>0.1787050486377042</v>
      </c>
      <c r="J18" s="446">
        <v>537098</v>
      </c>
      <c r="K18" s="444">
        <v>508</v>
      </c>
      <c r="L18" s="444">
        <f t="shared" si="7"/>
        <v>537606</v>
      </c>
      <c r="M18" s="447">
        <f t="shared" si="8"/>
        <v>0.024624731254014185</v>
      </c>
      <c r="N18" s="446">
        <v>476667</v>
      </c>
      <c r="O18" s="444">
        <v>652</v>
      </c>
      <c r="P18" s="444">
        <f t="shared" si="9"/>
        <v>477319</v>
      </c>
      <c r="Q18" s="448">
        <f t="shared" si="10"/>
        <v>0.1263033736348229</v>
      </c>
    </row>
    <row r="19" spans="1:17" s="133" customFormat="1" ht="18" customHeight="1">
      <c r="A19" s="442" t="s">
        <v>236</v>
      </c>
      <c r="B19" s="443">
        <v>50645</v>
      </c>
      <c r="C19" s="444">
        <v>42</v>
      </c>
      <c r="D19" s="444">
        <f t="shared" si="3"/>
        <v>50687</v>
      </c>
      <c r="E19" s="445">
        <f t="shared" si="4"/>
        <v>0.024854061395960057</v>
      </c>
      <c r="F19" s="446">
        <v>56586</v>
      </c>
      <c r="G19" s="444">
        <v>2</v>
      </c>
      <c r="H19" s="444">
        <f t="shared" si="5"/>
        <v>56588</v>
      </c>
      <c r="I19" s="447">
        <f t="shared" si="6"/>
        <v>-0.10428005937654627</v>
      </c>
      <c r="J19" s="446">
        <v>620685</v>
      </c>
      <c r="K19" s="444">
        <v>1000</v>
      </c>
      <c r="L19" s="444">
        <f t="shared" si="7"/>
        <v>621685</v>
      </c>
      <c r="M19" s="447">
        <f t="shared" si="8"/>
        <v>0.028475921120024346</v>
      </c>
      <c r="N19" s="446">
        <v>677367</v>
      </c>
      <c r="O19" s="444">
        <v>192</v>
      </c>
      <c r="P19" s="444">
        <f t="shared" si="9"/>
        <v>677559</v>
      </c>
      <c r="Q19" s="448">
        <f t="shared" si="10"/>
        <v>-0.08246366737066435</v>
      </c>
    </row>
    <row r="20" spans="1:17" s="133" customFormat="1" ht="18" customHeight="1">
      <c r="A20" s="442" t="s">
        <v>237</v>
      </c>
      <c r="B20" s="443">
        <v>50457</v>
      </c>
      <c r="C20" s="444">
        <v>19</v>
      </c>
      <c r="D20" s="444">
        <f t="shared" si="3"/>
        <v>50476</v>
      </c>
      <c r="E20" s="445">
        <f t="shared" si="4"/>
        <v>0.02475059883249117</v>
      </c>
      <c r="F20" s="446">
        <v>50741</v>
      </c>
      <c r="G20" s="444">
        <v>156</v>
      </c>
      <c r="H20" s="444">
        <f t="shared" si="5"/>
        <v>50897</v>
      </c>
      <c r="I20" s="447">
        <f t="shared" si="6"/>
        <v>-0.008271607363891764</v>
      </c>
      <c r="J20" s="446">
        <v>521207</v>
      </c>
      <c r="K20" s="444">
        <v>421</v>
      </c>
      <c r="L20" s="444">
        <f t="shared" si="7"/>
        <v>521628</v>
      </c>
      <c r="M20" s="447">
        <f t="shared" si="8"/>
        <v>0.023892868224255143</v>
      </c>
      <c r="N20" s="446">
        <v>446118</v>
      </c>
      <c r="O20" s="444">
        <v>609</v>
      </c>
      <c r="P20" s="444">
        <f t="shared" si="9"/>
        <v>446727</v>
      </c>
      <c r="Q20" s="448">
        <f t="shared" si="10"/>
        <v>0.16766615852634836</v>
      </c>
    </row>
    <row r="21" spans="1:17" s="133" customFormat="1" ht="18" customHeight="1">
      <c r="A21" s="442" t="s">
        <v>238</v>
      </c>
      <c r="B21" s="443">
        <v>32264</v>
      </c>
      <c r="C21" s="444">
        <v>320</v>
      </c>
      <c r="D21" s="444">
        <f t="shared" si="3"/>
        <v>32584</v>
      </c>
      <c r="E21" s="445">
        <f t="shared" si="4"/>
        <v>0.015977365725451546</v>
      </c>
      <c r="F21" s="446">
        <v>31994</v>
      </c>
      <c r="G21" s="444">
        <v>368</v>
      </c>
      <c r="H21" s="444">
        <f t="shared" si="5"/>
        <v>32362</v>
      </c>
      <c r="I21" s="447">
        <f t="shared" si="6"/>
        <v>0.006859897410543159</v>
      </c>
      <c r="J21" s="446">
        <v>349233</v>
      </c>
      <c r="K21" s="444">
        <v>1812</v>
      </c>
      <c r="L21" s="444">
        <f t="shared" si="7"/>
        <v>351045</v>
      </c>
      <c r="M21" s="447">
        <f t="shared" si="8"/>
        <v>0.01607941277267257</v>
      </c>
      <c r="N21" s="446">
        <v>312664</v>
      </c>
      <c r="O21" s="444">
        <v>501</v>
      </c>
      <c r="P21" s="444">
        <f t="shared" si="9"/>
        <v>313165</v>
      </c>
      <c r="Q21" s="448">
        <f t="shared" si="10"/>
        <v>0.12095860009898929</v>
      </c>
    </row>
    <row r="22" spans="1:17" s="133" customFormat="1" ht="18" customHeight="1">
      <c r="A22" s="442" t="s">
        <v>239</v>
      </c>
      <c r="B22" s="443">
        <v>28419</v>
      </c>
      <c r="C22" s="444">
        <v>1</v>
      </c>
      <c r="D22" s="444">
        <f t="shared" si="3"/>
        <v>28420</v>
      </c>
      <c r="E22" s="445">
        <f>D22/$D$8</f>
        <v>0.013935573714624751</v>
      </c>
      <c r="F22" s="446">
        <v>24377</v>
      </c>
      <c r="G22" s="444"/>
      <c r="H22" s="444">
        <f>G22+F22</f>
        <v>24377</v>
      </c>
      <c r="I22" s="447">
        <f>(D22/H22-1)</f>
        <v>0.16585305821060836</v>
      </c>
      <c r="J22" s="446">
        <v>287591</v>
      </c>
      <c r="K22" s="444">
        <v>1725</v>
      </c>
      <c r="L22" s="444">
        <f>K22+J22</f>
        <v>289316</v>
      </c>
      <c r="M22" s="447">
        <f>(L22/$L$8)</f>
        <v>0.013251951703452655</v>
      </c>
      <c r="N22" s="446">
        <v>260708</v>
      </c>
      <c r="O22" s="444">
        <v>941</v>
      </c>
      <c r="P22" s="444">
        <f>O22+N22</f>
        <v>261649</v>
      </c>
      <c r="Q22" s="448">
        <f>(L22/P22-1)</f>
        <v>0.10574089715611379</v>
      </c>
    </row>
    <row r="23" spans="1:17" s="133" customFormat="1" ht="18" customHeight="1">
      <c r="A23" s="442" t="s">
        <v>240</v>
      </c>
      <c r="B23" s="443">
        <v>25035</v>
      </c>
      <c r="C23" s="444">
        <v>3034</v>
      </c>
      <c r="D23" s="444">
        <f t="shared" si="3"/>
        <v>28069</v>
      </c>
      <c r="E23" s="445">
        <f>D23/$D$8</f>
        <v>0.013763463004778402</v>
      </c>
      <c r="F23" s="446">
        <v>29018</v>
      </c>
      <c r="G23" s="444">
        <v>5605</v>
      </c>
      <c r="H23" s="444">
        <f>G23+F23</f>
        <v>34623</v>
      </c>
      <c r="I23" s="447">
        <f>(D23/H23-1)</f>
        <v>-0.18929613262859946</v>
      </c>
      <c r="J23" s="446">
        <v>290341</v>
      </c>
      <c r="K23" s="444">
        <v>33034</v>
      </c>
      <c r="L23" s="444">
        <f>K23+J23</f>
        <v>323375</v>
      </c>
      <c r="M23" s="447">
        <f>(L23/$L$8)</f>
        <v>0.014812004459151939</v>
      </c>
      <c r="N23" s="446">
        <v>249305</v>
      </c>
      <c r="O23" s="444">
        <v>28866</v>
      </c>
      <c r="P23" s="444">
        <f>O23+N23</f>
        <v>278171</v>
      </c>
      <c r="Q23" s="448">
        <f>(L23/P23-1)</f>
        <v>0.16250435882964087</v>
      </c>
    </row>
    <row r="24" spans="1:17" s="133" customFormat="1" ht="18" customHeight="1">
      <c r="A24" s="442" t="s">
        <v>241</v>
      </c>
      <c r="B24" s="443">
        <v>22257</v>
      </c>
      <c r="C24" s="444">
        <v>3901</v>
      </c>
      <c r="D24" s="444">
        <f t="shared" si="3"/>
        <v>26158</v>
      </c>
      <c r="E24" s="445">
        <f>D24/$D$8</f>
        <v>0.012826415806726048</v>
      </c>
      <c r="F24" s="446">
        <v>20300</v>
      </c>
      <c r="G24" s="444">
        <v>4121</v>
      </c>
      <c r="H24" s="444">
        <f>G24+F24</f>
        <v>24421</v>
      </c>
      <c r="I24" s="447">
        <f>(D24/H24-1)</f>
        <v>0.07112730846402693</v>
      </c>
      <c r="J24" s="446">
        <v>251047</v>
      </c>
      <c r="K24" s="444">
        <v>50635</v>
      </c>
      <c r="L24" s="444">
        <f>K24+J24</f>
        <v>301682</v>
      </c>
      <c r="M24" s="447">
        <f>(L24/$L$8)</f>
        <v>0.013818369166589486</v>
      </c>
      <c r="N24" s="446">
        <v>195434</v>
      </c>
      <c r="O24" s="444">
        <v>50764</v>
      </c>
      <c r="P24" s="444">
        <f>O24+N24</f>
        <v>246198</v>
      </c>
      <c r="Q24" s="448">
        <f>(L24/P24-1)</f>
        <v>0.2253633254534968</v>
      </c>
    </row>
    <row r="25" spans="1:17" s="133" customFormat="1" ht="18" customHeight="1">
      <c r="A25" s="442" t="s">
        <v>242</v>
      </c>
      <c r="B25" s="443">
        <v>25365</v>
      </c>
      <c r="C25" s="444">
        <v>415</v>
      </c>
      <c r="D25" s="444">
        <f t="shared" si="3"/>
        <v>25780</v>
      </c>
      <c r="E25" s="445">
        <f aca="true" t="shared" si="11" ref="E25:E38">D25/$D$8</f>
        <v>0.0126410658115069</v>
      </c>
      <c r="F25" s="446">
        <v>25389</v>
      </c>
      <c r="G25" s="444">
        <v>3</v>
      </c>
      <c r="H25" s="444">
        <f t="shared" si="0"/>
        <v>25392</v>
      </c>
      <c r="I25" s="447">
        <f aca="true" t="shared" si="12" ref="I25:I38">(D25/H25-1)</f>
        <v>0.0152804032766225</v>
      </c>
      <c r="J25" s="446">
        <v>288935</v>
      </c>
      <c r="K25" s="444">
        <v>1120</v>
      </c>
      <c r="L25" s="444">
        <f t="shared" si="1"/>
        <v>290055</v>
      </c>
      <c r="M25" s="447">
        <f aca="true" t="shared" si="13" ref="M25:M38">(L25/$L$8)</f>
        <v>0.013285801170156368</v>
      </c>
      <c r="N25" s="446">
        <v>274118</v>
      </c>
      <c r="O25" s="444">
        <v>103</v>
      </c>
      <c r="P25" s="444">
        <f t="shared" si="2"/>
        <v>274221</v>
      </c>
      <c r="Q25" s="448">
        <f aca="true" t="shared" si="14" ref="Q25:Q38">(L25/P25-1)</f>
        <v>0.057741748443773444</v>
      </c>
    </row>
    <row r="26" spans="1:17" s="133" customFormat="1" ht="18" customHeight="1">
      <c r="A26" s="442" t="s">
        <v>243</v>
      </c>
      <c r="B26" s="443">
        <v>24837</v>
      </c>
      <c r="C26" s="444">
        <v>42</v>
      </c>
      <c r="D26" s="444">
        <f t="shared" si="3"/>
        <v>24879</v>
      </c>
      <c r="E26" s="445">
        <f t="shared" si="11"/>
        <v>0.012199265955177663</v>
      </c>
      <c r="F26" s="446">
        <v>19966</v>
      </c>
      <c r="G26" s="444">
        <v>389</v>
      </c>
      <c r="H26" s="444">
        <f>G26+F26</f>
        <v>20355</v>
      </c>
      <c r="I26" s="447">
        <f t="shared" si="12"/>
        <v>0.22225497420781126</v>
      </c>
      <c r="J26" s="446">
        <v>252872</v>
      </c>
      <c r="K26" s="444">
        <v>1516</v>
      </c>
      <c r="L26" s="444">
        <f>K26+J26</f>
        <v>254388</v>
      </c>
      <c r="M26" s="447">
        <f t="shared" si="13"/>
        <v>0.011652094906392713</v>
      </c>
      <c r="N26" s="446">
        <v>214478</v>
      </c>
      <c r="O26" s="444">
        <v>631</v>
      </c>
      <c r="P26" s="444">
        <f>O26+N26</f>
        <v>215109</v>
      </c>
      <c r="Q26" s="448">
        <f t="shared" si="14"/>
        <v>0.1826004490746551</v>
      </c>
    </row>
    <row r="27" spans="1:17" s="133" customFormat="1" ht="18" customHeight="1">
      <c r="A27" s="442" t="s">
        <v>244</v>
      </c>
      <c r="B27" s="443">
        <v>23327</v>
      </c>
      <c r="C27" s="444">
        <v>890</v>
      </c>
      <c r="D27" s="444">
        <f t="shared" si="3"/>
        <v>24217</v>
      </c>
      <c r="E27" s="445">
        <f t="shared" si="11"/>
        <v>0.011874658291592809</v>
      </c>
      <c r="F27" s="446">
        <v>26061</v>
      </c>
      <c r="G27" s="444">
        <v>25</v>
      </c>
      <c r="H27" s="444">
        <f>G27+F27</f>
        <v>26086</v>
      </c>
      <c r="I27" s="447">
        <f t="shared" si="12"/>
        <v>-0.07164762707965955</v>
      </c>
      <c r="J27" s="446">
        <v>271109</v>
      </c>
      <c r="K27" s="444">
        <v>1344</v>
      </c>
      <c r="L27" s="444">
        <f>K27+J27</f>
        <v>272453</v>
      </c>
      <c r="M27" s="447">
        <f t="shared" si="13"/>
        <v>0.012479551761605947</v>
      </c>
      <c r="N27" s="446">
        <v>298713</v>
      </c>
      <c r="O27" s="444">
        <v>394</v>
      </c>
      <c r="P27" s="444">
        <f>O27+N27</f>
        <v>299107</v>
      </c>
      <c r="Q27" s="448">
        <f t="shared" si="14"/>
        <v>-0.08911192315793348</v>
      </c>
    </row>
    <row r="28" spans="1:17" s="133" customFormat="1" ht="18" customHeight="1">
      <c r="A28" s="442" t="s">
        <v>245</v>
      </c>
      <c r="B28" s="443">
        <v>23842</v>
      </c>
      <c r="C28" s="444">
        <v>159</v>
      </c>
      <c r="D28" s="444">
        <f t="shared" si="3"/>
        <v>24001</v>
      </c>
      <c r="E28" s="445">
        <f t="shared" si="11"/>
        <v>0.011768744008610438</v>
      </c>
      <c r="F28" s="446">
        <v>28765</v>
      </c>
      <c r="G28" s="444">
        <v>548</v>
      </c>
      <c r="H28" s="444">
        <f>G28+F28</f>
        <v>29313</v>
      </c>
      <c r="I28" s="447">
        <f t="shared" si="12"/>
        <v>-0.1812165250912564</v>
      </c>
      <c r="J28" s="446">
        <v>278708</v>
      </c>
      <c r="K28" s="444">
        <v>4033</v>
      </c>
      <c r="L28" s="444">
        <f>K28+J28</f>
        <v>282741</v>
      </c>
      <c r="M28" s="447">
        <f t="shared" si="13"/>
        <v>0.012950787639072526</v>
      </c>
      <c r="N28" s="446">
        <v>305131</v>
      </c>
      <c r="O28" s="444">
        <v>9270</v>
      </c>
      <c r="P28" s="444">
        <f>O28+N28</f>
        <v>314401</v>
      </c>
      <c r="Q28" s="448">
        <f t="shared" si="14"/>
        <v>-0.10069942525628095</v>
      </c>
    </row>
    <row r="29" spans="1:17" s="133" customFormat="1" ht="18" customHeight="1">
      <c r="A29" s="442" t="s">
        <v>246</v>
      </c>
      <c r="B29" s="443">
        <v>20791</v>
      </c>
      <c r="C29" s="444">
        <v>124</v>
      </c>
      <c r="D29" s="444">
        <f t="shared" si="3"/>
        <v>20915</v>
      </c>
      <c r="E29" s="445">
        <f t="shared" si="11"/>
        <v>0.010255542724890102</v>
      </c>
      <c r="F29" s="446">
        <v>22875</v>
      </c>
      <c r="G29" s="444">
        <v>103</v>
      </c>
      <c r="H29" s="444">
        <f t="shared" si="0"/>
        <v>22978</v>
      </c>
      <c r="I29" s="447">
        <f t="shared" si="12"/>
        <v>-0.08978153015928281</v>
      </c>
      <c r="J29" s="446">
        <v>228202</v>
      </c>
      <c r="K29" s="444">
        <v>2981</v>
      </c>
      <c r="L29" s="444">
        <f t="shared" si="1"/>
        <v>231183</v>
      </c>
      <c r="M29" s="447">
        <f t="shared" si="13"/>
        <v>0.01058920333012794</v>
      </c>
      <c r="N29" s="446">
        <v>218304</v>
      </c>
      <c r="O29" s="444">
        <v>2566</v>
      </c>
      <c r="P29" s="444">
        <f t="shared" si="2"/>
        <v>220870</v>
      </c>
      <c r="Q29" s="448">
        <f t="shared" si="14"/>
        <v>0.04669262462081769</v>
      </c>
    </row>
    <row r="30" spans="1:17" s="133" customFormat="1" ht="18" customHeight="1">
      <c r="A30" s="442" t="s">
        <v>247</v>
      </c>
      <c r="B30" s="443">
        <v>18237</v>
      </c>
      <c r="C30" s="444">
        <v>1214</v>
      </c>
      <c r="D30" s="444">
        <f t="shared" si="3"/>
        <v>19451</v>
      </c>
      <c r="E30" s="445">
        <f t="shared" si="11"/>
        <v>0.00953767925134293</v>
      </c>
      <c r="F30" s="446">
        <v>13157</v>
      </c>
      <c r="G30" s="444">
        <v>1999</v>
      </c>
      <c r="H30" s="444">
        <f>G30+F30</f>
        <v>15156</v>
      </c>
      <c r="I30" s="447">
        <f t="shared" si="12"/>
        <v>0.2833861177091581</v>
      </c>
      <c r="J30" s="446">
        <v>141529</v>
      </c>
      <c r="K30" s="444">
        <v>20218</v>
      </c>
      <c r="L30" s="444">
        <f>K30+J30</f>
        <v>161747</v>
      </c>
      <c r="M30" s="447">
        <f t="shared" si="13"/>
        <v>0.007408727592592033</v>
      </c>
      <c r="N30" s="446">
        <v>123595</v>
      </c>
      <c r="O30" s="444">
        <v>20595</v>
      </c>
      <c r="P30" s="444">
        <f>O30+N30</f>
        <v>144190</v>
      </c>
      <c r="Q30" s="448">
        <f t="shared" si="14"/>
        <v>0.12176295166100282</v>
      </c>
    </row>
    <row r="31" spans="1:17" s="133" customFormat="1" ht="18" customHeight="1">
      <c r="A31" s="442" t="s">
        <v>248</v>
      </c>
      <c r="B31" s="443">
        <v>18846</v>
      </c>
      <c r="C31" s="444">
        <v>247</v>
      </c>
      <c r="D31" s="444">
        <f t="shared" si="3"/>
        <v>19093</v>
      </c>
      <c r="E31" s="445">
        <f t="shared" si="11"/>
        <v>0.009362136134177705</v>
      </c>
      <c r="F31" s="446">
        <v>18924</v>
      </c>
      <c r="G31" s="444">
        <v>293</v>
      </c>
      <c r="H31" s="444">
        <f>G31+F31</f>
        <v>19217</v>
      </c>
      <c r="I31" s="447">
        <f t="shared" si="12"/>
        <v>-0.006452620075974358</v>
      </c>
      <c r="J31" s="446">
        <v>195959</v>
      </c>
      <c r="K31" s="444">
        <v>3173</v>
      </c>
      <c r="L31" s="444">
        <f>K31+J31</f>
        <v>199132</v>
      </c>
      <c r="M31" s="447">
        <f t="shared" si="13"/>
        <v>0.009121125850668245</v>
      </c>
      <c r="N31" s="446">
        <v>200640</v>
      </c>
      <c r="O31" s="444">
        <v>4008</v>
      </c>
      <c r="P31" s="444">
        <f>O31+N31</f>
        <v>204648</v>
      </c>
      <c r="Q31" s="448">
        <f t="shared" si="14"/>
        <v>-0.026953598373793075</v>
      </c>
    </row>
    <row r="32" spans="1:17" s="133" customFormat="1" ht="18" customHeight="1">
      <c r="A32" s="442" t="s">
        <v>249</v>
      </c>
      <c r="B32" s="443">
        <v>17952</v>
      </c>
      <c r="C32" s="444">
        <v>443</v>
      </c>
      <c r="D32" s="444">
        <f t="shared" si="3"/>
        <v>18395</v>
      </c>
      <c r="E32" s="445">
        <f t="shared" si="11"/>
        <v>0.009019876090095788</v>
      </c>
      <c r="F32" s="446">
        <v>16856</v>
      </c>
      <c r="G32" s="444">
        <v>472</v>
      </c>
      <c r="H32" s="444">
        <f>G32+F32</f>
        <v>17328</v>
      </c>
      <c r="I32" s="447">
        <f t="shared" si="12"/>
        <v>0.06157663896583565</v>
      </c>
      <c r="J32" s="446">
        <v>188798</v>
      </c>
      <c r="K32" s="444">
        <v>1957</v>
      </c>
      <c r="L32" s="444">
        <f>K32+J32</f>
        <v>190755</v>
      </c>
      <c r="M32" s="447">
        <f t="shared" si="13"/>
        <v>0.008737422220658765</v>
      </c>
      <c r="N32" s="446">
        <v>156389</v>
      </c>
      <c r="O32" s="444">
        <v>544</v>
      </c>
      <c r="P32" s="444">
        <f>O32+N32</f>
        <v>156933</v>
      </c>
      <c r="Q32" s="448">
        <f t="shared" si="14"/>
        <v>0.21551872455124155</v>
      </c>
    </row>
    <row r="33" spans="1:17" s="133" customFormat="1" ht="18" customHeight="1">
      <c r="A33" s="442" t="s">
        <v>250</v>
      </c>
      <c r="B33" s="443">
        <v>17850</v>
      </c>
      <c r="C33" s="444">
        <v>11</v>
      </c>
      <c r="D33" s="444">
        <f t="shared" si="3"/>
        <v>17861</v>
      </c>
      <c r="E33" s="445">
        <f t="shared" si="11"/>
        <v>0.008758032446056042</v>
      </c>
      <c r="F33" s="446">
        <v>18164</v>
      </c>
      <c r="G33" s="444">
        <v>35</v>
      </c>
      <c r="H33" s="444">
        <f>G33+F33</f>
        <v>18199</v>
      </c>
      <c r="I33" s="447">
        <f t="shared" si="12"/>
        <v>-0.018572449035661354</v>
      </c>
      <c r="J33" s="446">
        <v>173965</v>
      </c>
      <c r="K33" s="444">
        <v>778</v>
      </c>
      <c r="L33" s="444">
        <f>K33+J33</f>
        <v>174743</v>
      </c>
      <c r="M33" s="447">
        <f t="shared" si="13"/>
        <v>0.00800400184060483</v>
      </c>
      <c r="N33" s="446">
        <v>184365</v>
      </c>
      <c r="O33" s="444">
        <v>714</v>
      </c>
      <c r="P33" s="444">
        <f>O33+N33</f>
        <v>185079</v>
      </c>
      <c r="Q33" s="448">
        <f t="shared" si="14"/>
        <v>-0.05584642233856896</v>
      </c>
    </row>
    <row r="34" spans="1:17" s="133" customFormat="1" ht="18" customHeight="1">
      <c r="A34" s="442" t="s">
        <v>251</v>
      </c>
      <c r="B34" s="443">
        <v>15517</v>
      </c>
      <c r="C34" s="444">
        <v>328</v>
      </c>
      <c r="D34" s="444">
        <f t="shared" si="3"/>
        <v>15845</v>
      </c>
      <c r="E34" s="445">
        <f t="shared" si="11"/>
        <v>0.007769499138220591</v>
      </c>
      <c r="F34" s="446">
        <v>17683</v>
      </c>
      <c r="G34" s="444"/>
      <c r="H34" s="444">
        <f>G34+F34</f>
        <v>17683</v>
      </c>
      <c r="I34" s="447">
        <f t="shared" si="12"/>
        <v>-0.103941638862184</v>
      </c>
      <c r="J34" s="446">
        <v>184459</v>
      </c>
      <c r="K34" s="444">
        <v>675</v>
      </c>
      <c r="L34" s="444">
        <f>K34+J34</f>
        <v>185134</v>
      </c>
      <c r="M34" s="447">
        <f t="shared" si="13"/>
        <v>0.00847995557337653</v>
      </c>
      <c r="N34" s="446">
        <v>180420</v>
      </c>
      <c r="O34" s="444">
        <v>716</v>
      </c>
      <c r="P34" s="444">
        <f>O34+N34</f>
        <v>181136</v>
      </c>
      <c r="Q34" s="448">
        <f t="shared" si="14"/>
        <v>0.022071813444042077</v>
      </c>
    </row>
    <row r="35" spans="1:17" s="133" customFormat="1" ht="18" customHeight="1">
      <c r="A35" s="442" t="s">
        <v>252</v>
      </c>
      <c r="B35" s="443">
        <v>11504</v>
      </c>
      <c r="C35" s="444">
        <v>130</v>
      </c>
      <c r="D35" s="444">
        <f t="shared" si="3"/>
        <v>11634</v>
      </c>
      <c r="E35" s="445">
        <f t="shared" si="11"/>
        <v>0.005704660963967078</v>
      </c>
      <c r="F35" s="446">
        <v>11408</v>
      </c>
      <c r="G35" s="444"/>
      <c r="H35" s="444">
        <f t="shared" si="0"/>
        <v>11408</v>
      </c>
      <c r="I35" s="447">
        <f t="shared" si="12"/>
        <v>0.019810659186535684</v>
      </c>
      <c r="J35" s="446">
        <v>114643</v>
      </c>
      <c r="K35" s="444">
        <v>434</v>
      </c>
      <c r="L35" s="444">
        <f t="shared" si="1"/>
        <v>115077</v>
      </c>
      <c r="M35" s="447">
        <f t="shared" si="13"/>
        <v>0.005271035290748597</v>
      </c>
      <c r="N35" s="446">
        <v>95203</v>
      </c>
      <c r="O35" s="444">
        <v>209</v>
      </c>
      <c r="P35" s="444">
        <f t="shared" si="2"/>
        <v>95412</v>
      </c>
      <c r="Q35" s="448">
        <f t="shared" si="14"/>
        <v>0.20610615016979006</v>
      </c>
    </row>
    <row r="36" spans="1:17" s="133" customFormat="1" ht="18" customHeight="1">
      <c r="A36" s="442" t="s">
        <v>253</v>
      </c>
      <c r="B36" s="443">
        <v>11006</v>
      </c>
      <c r="C36" s="444">
        <v>36</v>
      </c>
      <c r="D36" s="444">
        <f t="shared" si="3"/>
        <v>11042</v>
      </c>
      <c r="E36" s="445">
        <f t="shared" si="11"/>
        <v>0.005414377373570954</v>
      </c>
      <c r="F36" s="446">
        <v>9956</v>
      </c>
      <c r="G36" s="444">
        <v>70</v>
      </c>
      <c r="H36" s="444">
        <f t="shared" si="0"/>
        <v>10026</v>
      </c>
      <c r="I36" s="447">
        <f t="shared" si="12"/>
        <v>0.1013365250349092</v>
      </c>
      <c r="J36" s="446">
        <v>109269</v>
      </c>
      <c r="K36" s="444">
        <v>810</v>
      </c>
      <c r="L36" s="444">
        <f t="shared" si="1"/>
        <v>110079</v>
      </c>
      <c r="M36" s="447">
        <f t="shared" si="13"/>
        <v>0.005042104797399262</v>
      </c>
      <c r="N36" s="446">
        <v>108735</v>
      </c>
      <c r="O36" s="444">
        <v>670</v>
      </c>
      <c r="P36" s="444">
        <f t="shared" si="2"/>
        <v>109405</v>
      </c>
      <c r="Q36" s="448">
        <f t="shared" si="14"/>
        <v>0.006160595950824854</v>
      </c>
    </row>
    <row r="37" spans="1:17" s="133" customFormat="1" ht="18" customHeight="1">
      <c r="A37" s="442" t="s">
        <v>254</v>
      </c>
      <c r="B37" s="443">
        <v>10978</v>
      </c>
      <c r="C37" s="444">
        <v>47</v>
      </c>
      <c r="D37" s="444">
        <f t="shared" si="3"/>
        <v>11025</v>
      </c>
      <c r="E37" s="445">
        <f t="shared" si="11"/>
        <v>0.005406041527225119</v>
      </c>
      <c r="F37" s="446">
        <v>12316</v>
      </c>
      <c r="G37" s="444">
        <v>14</v>
      </c>
      <c r="H37" s="444">
        <f t="shared" si="0"/>
        <v>12330</v>
      </c>
      <c r="I37" s="447">
        <f t="shared" si="12"/>
        <v>-0.1058394160583942</v>
      </c>
      <c r="J37" s="446">
        <v>126174</v>
      </c>
      <c r="K37" s="444">
        <v>198</v>
      </c>
      <c r="L37" s="444">
        <f t="shared" si="1"/>
        <v>126372</v>
      </c>
      <c r="M37" s="447">
        <f t="shared" si="13"/>
        <v>0.005788396219596285</v>
      </c>
      <c r="N37" s="446">
        <v>116656</v>
      </c>
      <c r="O37" s="444">
        <v>106</v>
      </c>
      <c r="P37" s="444">
        <f t="shared" si="2"/>
        <v>116762</v>
      </c>
      <c r="Q37" s="448">
        <f t="shared" si="14"/>
        <v>0.08230417430328352</v>
      </c>
    </row>
    <row r="38" spans="1:17" s="133" customFormat="1" ht="18" customHeight="1">
      <c r="A38" s="442" t="s">
        <v>255</v>
      </c>
      <c r="B38" s="443">
        <v>10967</v>
      </c>
      <c r="C38" s="444">
        <v>0</v>
      </c>
      <c r="D38" s="444">
        <f t="shared" si="3"/>
        <v>10967</v>
      </c>
      <c r="E38" s="445">
        <f t="shared" si="11"/>
        <v>0.005377601580868742</v>
      </c>
      <c r="F38" s="446">
        <v>9939</v>
      </c>
      <c r="G38" s="444"/>
      <c r="H38" s="444">
        <f t="shared" si="0"/>
        <v>9939</v>
      </c>
      <c r="I38" s="447">
        <f t="shared" si="12"/>
        <v>0.10343092866485559</v>
      </c>
      <c r="J38" s="446">
        <v>108649</v>
      </c>
      <c r="K38" s="444">
        <v>127</v>
      </c>
      <c r="L38" s="444">
        <f t="shared" si="1"/>
        <v>108776</v>
      </c>
      <c r="M38" s="447">
        <f t="shared" si="13"/>
        <v>0.004982421637568493</v>
      </c>
      <c r="N38" s="446">
        <v>98024</v>
      </c>
      <c r="O38" s="444">
        <v>6</v>
      </c>
      <c r="P38" s="444">
        <f t="shared" si="2"/>
        <v>98030</v>
      </c>
      <c r="Q38" s="448">
        <f t="shared" si="14"/>
        <v>0.10961950423339784</v>
      </c>
    </row>
    <row r="39" spans="1:17" s="133" customFormat="1" ht="18" customHeight="1">
      <c r="A39" s="442" t="s">
        <v>256</v>
      </c>
      <c r="B39" s="443">
        <v>10668</v>
      </c>
      <c r="C39" s="444">
        <v>0</v>
      </c>
      <c r="D39" s="444">
        <f t="shared" si="3"/>
        <v>10668</v>
      </c>
      <c r="E39" s="445">
        <f aca="true" t="shared" si="15" ref="E39:E59">D39/$D$8</f>
        <v>0.005230988753962592</v>
      </c>
      <c r="F39" s="446">
        <v>13083</v>
      </c>
      <c r="G39" s="444">
        <v>3</v>
      </c>
      <c r="H39" s="444">
        <f t="shared" si="0"/>
        <v>13086</v>
      </c>
      <c r="I39" s="447">
        <f aca="true" t="shared" si="16" ref="I39:I59">(D39/H39-1)</f>
        <v>-0.1847776249426868</v>
      </c>
      <c r="J39" s="446">
        <v>156023</v>
      </c>
      <c r="K39" s="444"/>
      <c r="L39" s="444">
        <f t="shared" si="1"/>
        <v>156023</v>
      </c>
      <c r="M39" s="447">
        <f aca="true" t="shared" si="17" ref="M39:M59">(L39/$L$8)</f>
        <v>0.007146543090004678</v>
      </c>
      <c r="N39" s="446">
        <v>137266</v>
      </c>
      <c r="O39" s="444">
        <v>66</v>
      </c>
      <c r="P39" s="444">
        <f t="shared" si="2"/>
        <v>137332</v>
      </c>
      <c r="Q39" s="448">
        <f aca="true" t="shared" si="18" ref="Q39:Q59">(L39/P39-1)</f>
        <v>0.13610083593044586</v>
      </c>
    </row>
    <row r="40" spans="1:17" s="133" customFormat="1" ht="18" customHeight="1">
      <c r="A40" s="442" t="s">
        <v>257</v>
      </c>
      <c r="B40" s="443">
        <v>10209</v>
      </c>
      <c r="C40" s="444">
        <v>43</v>
      </c>
      <c r="D40" s="444">
        <f t="shared" si="3"/>
        <v>10252</v>
      </c>
      <c r="E40" s="445">
        <f t="shared" si="15"/>
        <v>0.005027005690440991</v>
      </c>
      <c r="F40" s="446">
        <v>9068</v>
      </c>
      <c r="G40" s="444"/>
      <c r="H40" s="444">
        <f t="shared" si="0"/>
        <v>9068</v>
      </c>
      <c r="I40" s="447">
        <f t="shared" si="16"/>
        <v>0.13056903396559338</v>
      </c>
      <c r="J40" s="446">
        <v>107658</v>
      </c>
      <c r="K40" s="444">
        <v>350</v>
      </c>
      <c r="L40" s="444">
        <f t="shared" si="1"/>
        <v>108008</v>
      </c>
      <c r="M40" s="447">
        <f t="shared" si="17"/>
        <v>0.004947243842672076</v>
      </c>
      <c r="N40" s="446">
        <v>88402</v>
      </c>
      <c r="O40" s="444">
        <v>479</v>
      </c>
      <c r="P40" s="444">
        <f t="shared" si="2"/>
        <v>88881</v>
      </c>
      <c r="Q40" s="448">
        <f t="shared" si="18"/>
        <v>0.21519784880908177</v>
      </c>
    </row>
    <row r="41" spans="1:17" s="133" customFormat="1" ht="18" customHeight="1">
      <c r="A41" s="442" t="s">
        <v>258</v>
      </c>
      <c r="B41" s="443">
        <v>9845</v>
      </c>
      <c r="C41" s="444">
        <v>1</v>
      </c>
      <c r="D41" s="444">
        <f t="shared" si="3"/>
        <v>9846</v>
      </c>
      <c r="E41" s="445">
        <f t="shared" si="15"/>
        <v>0.004827926065946351</v>
      </c>
      <c r="F41" s="446">
        <v>12630</v>
      </c>
      <c r="G41" s="444">
        <v>47</v>
      </c>
      <c r="H41" s="444">
        <f t="shared" si="0"/>
        <v>12677</v>
      </c>
      <c r="I41" s="447">
        <f t="shared" si="16"/>
        <v>-0.22331781967342434</v>
      </c>
      <c r="J41" s="446">
        <v>119017</v>
      </c>
      <c r="K41" s="444">
        <v>353</v>
      </c>
      <c r="L41" s="444">
        <f t="shared" si="1"/>
        <v>119370</v>
      </c>
      <c r="M41" s="447">
        <f t="shared" si="17"/>
        <v>0.005467673667689113</v>
      </c>
      <c r="N41" s="446">
        <v>136844</v>
      </c>
      <c r="O41" s="444">
        <v>3903</v>
      </c>
      <c r="P41" s="444">
        <f t="shared" si="2"/>
        <v>140747</v>
      </c>
      <c r="Q41" s="448">
        <f t="shared" si="18"/>
        <v>-0.15188245575394144</v>
      </c>
    </row>
    <row r="42" spans="1:17" s="133" customFormat="1" ht="18" customHeight="1">
      <c r="A42" s="442" t="s">
        <v>259</v>
      </c>
      <c r="B42" s="443">
        <v>9386</v>
      </c>
      <c r="C42" s="444">
        <v>0</v>
      </c>
      <c r="D42" s="444">
        <f t="shared" si="3"/>
        <v>9386</v>
      </c>
      <c r="E42" s="445">
        <f t="shared" si="15"/>
        <v>0.00460236787070612</v>
      </c>
      <c r="F42" s="446">
        <v>10895</v>
      </c>
      <c r="G42" s="444">
        <v>1</v>
      </c>
      <c r="H42" s="444">
        <f t="shared" si="0"/>
        <v>10896</v>
      </c>
      <c r="I42" s="447">
        <f t="shared" si="16"/>
        <v>-0.13858296622613808</v>
      </c>
      <c r="J42" s="446">
        <v>99405</v>
      </c>
      <c r="K42" s="444">
        <v>91</v>
      </c>
      <c r="L42" s="444">
        <f t="shared" si="1"/>
        <v>99496</v>
      </c>
      <c r="M42" s="447">
        <f t="shared" si="17"/>
        <v>0.0045573566159034596</v>
      </c>
      <c r="N42" s="446">
        <v>109779</v>
      </c>
      <c r="O42" s="444">
        <v>109</v>
      </c>
      <c r="P42" s="444">
        <f t="shared" si="2"/>
        <v>109888</v>
      </c>
      <c r="Q42" s="448">
        <f t="shared" si="18"/>
        <v>-0.0945690157251019</v>
      </c>
    </row>
    <row r="43" spans="1:17" s="133" customFormat="1" ht="18" customHeight="1">
      <c r="A43" s="442" t="s">
        <v>260</v>
      </c>
      <c r="B43" s="443">
        <v>8397</v>
      </c>
      <c r="C43" s="444">
        <v>12</v>
      </c>
      <c r="D43" s="444">
        <f t="shared" si="3"/>
        <v>8409</v>
      </c>
      <c r="E43" s="445">
        <f t="shared" si="15"/>
        <v>0.004123301877771975</v>
      </c>
      <c r="F43" s="446">
        <v>7208</v>
      </c>
      <c r="G43" s="444"/>
      <c r="H43" s="444">
        <f t="shared" si="0"/>
        <v>7208</v>
      </c>
      <c r="I43" s="447">
        <f t="shared" si="16"/>
        <v>0.16662042175360714</v>
      </c>
      <c r="J43" s="446">
        <v>84170</v>
      </c>
      <c r="K43" s="444">
        <v>153</v>
      </c>
      <c r="L43" s="444">
        <f t="shared" si="1"/>
        <v>84323</v>
      </c>
      <c r="M43" s="447">
        <f t="shared" si="17"/>
        <v>0.0038623661445970434</v>
      </c>
      <c r="N43" s="446">
        <v>74323</v>
      </c>
      <c r="O43" s="444">
        <v>154</v>
      </c>
      <c r="P43" s="444">
        <f t="shared" si="2"/>
        <v>74477</v>
      </c>
      <c r="Q43" s="448">
        <f t="shared" si="18"/>
        <v>0.1322018878311424</v>
      </c>
    </row>
    <row r="44" spans="1:17" s="133" customFormat="1" ht="18" customHeight="1">
      <c r="A44" s="442" t="s">
        <v>261</v>
      </c>
      <c r="B44" s="443">
        <v>8386</v>
      </c>
      <c r="C44" s="444">
        <v>0</v>
      </c>
      <c r="D44" s="444">
        <f t="shared" si="3"/>
        <v>8386</v>
      </c>
      <c r="E44" s="445">
        <f t="shared" si="15"/>
        <v>0.004112023968009964</v>
      </c>
      <c r="F44" s="446">
        <v>8386</v>
      </c>
      <c r="G44" s="444">
        <v>5</v>
      </c>
      <c r="H44" s="444">
        <f t="shared" si="0"/>
        <v>8391</v>
      </c>
      <c r="I44" s="447">
        <f t="shared" si="16"/>
        <v>-0.0005958765343820893</v>
      </c>
      <c r="J44" s="446">
        <v>77977</v>
      </c>
      <c r="K44" s="444">
        <v>61</v>
      </c>
      <c r="L44" s="444">
        <f t="shared" si="1"/>
        <v>78038</v>
      </c>
      <c r="M44" s="447">
        <f t="shared" si="17"/>
        <v>0.0035744853621439473</v>
      </c>
      <c r="N44" s="446">
        <v>72045</v>
      </c>
      <c r="O44" s="444">
        <v>82</v>
      </c>
      <c r="P44" s="444">
        <f t="shared" si="2"/>
        <v>72127</v>
      </c>
      <c r="Q44" s="448">
        <f t="shared" si="18"/>
        <v>0.08195266682379687</v>
      </c>
    </row>
    <row r="45" spans="1:17" s="133" customFormat="1" ht="18" customHeight="1">
      <c r="A45" s="442" t="s">
        <v>262</v>
      </c>
      <c r="B45" s="443">
        <v>7945</v>
      </c>
      <c r="C45" s="444">
        <v>11</v>
      </c>
      <c r="D45" s="444">
        <f t="shared" si="3"/>
        <v>7956</v>
      </c>
      <c r="E45" s="445">
        <f t="shared" si="15"/>
        <v>0.0039011760898506167</v>
      </c>
      <c r="F45" s="446">
        <v>5627</v>
      </c>
      <c r="G45" s="444">
        <v>3</v>
      </c>
      <c r="H45" s="444">
        <f t="shared" si="0"/>
        <v>5630</v>
      </c>
      <c r="I45" s="447">
        <f t="shared" si="16"/>
        <v>0.41314387211367665</v>
      </c>
      <c r="J45" s="446">
        <v>79133</v>
      </c>
      <c r="K45" s="444">
        <v>58</v>
      </c>
      <c r="L45" s="444">
        <f t="shared" si="1"/>
        <v>79191</v>
      </c>
      <c r="M45" s="447">
        <f t="shared" si="17"/>
        <v>0.00362729785890901</v>
      </c>
      <c r="N45" s="446">
        <v>60266</v>
      </c>
      <c r="O45" s="444">
        <v>83</v>
      </c>
      <c r="P45" s="444">
        <f t="shared" si="2"/>
        <v>60349</v>
      </c>
      <c r="Q45" s="448">
        <f t="shared" si="18"/>
        <v>0.31221726954879125</v>
      </c>
    </row>
    <row r="46" spans="1:17" s="133" customFormat="1" ht="18" customHeight="1">
      <c r="A46" s="442" t="s">
        <v>263</v>
      </c>
      <c r="B46" s="443">
        <v>4187</v>
      </c>
      <c r="C46" s="444">
        <v>2861</v>
      </c>
      <c r="D46" s="444">
        <f t="shared" si="3"/>
        <v>7048</v>
      </c>
      <c r="E46" s="445">
        <f t="shared" si="15"/>
        <v>0.003455943826202507</v>
      </c>
      <c r="F46" s="446">
        <v>2881</v>
      </c>
      <c r="G46" s="444">
        <v>3742</v>
      </c>
      <c r="H46" s="444">
        <f t="shared" si="0"/>
        <v>6623</v>
      </c>
      <c r="I46" s="447">
        <f t="shared" si="16"/>
        <v>0.06417031556696351</v>
      </c>
      <c r="J46" s="446">
        <v>33432</v>
      </c>
      <c r="K46" s="444">
        <v>34028</v>
      </c>
      <c r="L46" s="444">
        <f t="shared" si="1"/>
        <v>67460</v>
      </c>
      <c r="M46" s="447">
        <f t="shared" si="17"/>
        <v>0.0030899662027503356</v>
      </c>
      <c r="N46" s="446">
        <v>32768</v>
      </c>
      <c r="O46" s="444">
        <v>30446</v>
      </c>
      <c r="P46" s="444">
        <f t="shared" si="2"/>
        <v>63214</v>
      </c>
      <c r="Q46" s="448">
        <f t="shared" si="18"/>
        <v>0.06716866516910813</v>
      </c>
    </row>
    <row r="47" spans="1:17" s="133" customFormat="1" ht="18" customHeight="1">
      <c r="A47" s="442" t="s">
        <v>264</v>
      </c>
      <c r="B47" s="443">
        <v>6978</v>
      </c>
      <c r="C47" s="444">
        <v>58</v>
      </c>
      <c r="D47" s="444">
        <f t="shared" si="3"/>
        <v>7036</v>
      </c>
      <c r="E47" s="445">
        <f t="shared" si="15"/>
        <v>0.003450059699370153</v>
      </c>
      <c r="F47" s="446">
        <v>6949</v>
      </c>
      <c r="G47" s="444">
        <v>19</v>
      </c>
      <c r="H47" s="444">
        <f t="shared" si="0"/>
        <v>6968</v>
      </c>
      <c r="I47" s="447">
        <f t="shared" si="16"/>
        <v>0.009758897818599399</v>
      </c>
      <c r="J47" s="446">
        <v>87448</v>
      </c>
      <c r="K47" s="444">
        <v>316</v>
      </c>
      <c r="L47" s="444">
        <f t="shared" si="1"/>
        <v>87764</v>
      </c>
      <c r="M47" s="447">
        <f t="shared" si="17"/>
        <v>0.004019979155324347</v>
      </c>
      <c r="N47" s="446">
        <v>90211</v>
      </c>
      <c r="O47" s="444">
        <v>63</v>
      </c>
      <c r="P47" s="444">
        <f t="shared" si="2"/>
        <v>90274</v>
      </c>
      <c r="Q47" s="448">
        <f t="shared" si="18"/>
        <v>-0.027804240423599302</v>
      </c>
    </row>
    <row r="48" spans="1:17" s="133" customFormat="1" ht="18" customHeight="1">
      <c r="A48" s="442" t="s">
        <v>265</v>
      </c>
      <c r="B48" s="443">
        <v>6889</v>
      </c>
      <c r="C48" s="444">
        <v>0</v>
      </c>
      <c r="D48" s="444">
        <f t="shared" si="3"/>
        <v>6889</v>
      </c>
      <c r="E48" s="445">
        <f t="shared" si="15"/>
        <v>0.003377979145673818</v>
      </c>
      <c r="F48" s="446">
        <v>6545</v>
      </c>
      <c r="G48" s="444">
        <v>151</v>
      </c>
      <c r="H48" s="444">
        <f t="shared" si="0"/>
        <v>6696</v>
      </c>
      <c r="I48" s="447">
        <f t="shared" si="16"/>
        <v>0.028823178016726514</v>
      </c>
      <c r="J48" s="446">
        <v>84104</v>
      </c>
      <c r="K48" s="444">
        <v>95</v>
      </c>
      <c r="L48" s="444">
        <f t="shared" si="1"/>
        <v>84199</v>
      </c>
      <c r="M48" s="447">
        <f t="shared" si="17"/>
        <v>0.003856686396462726</v>
      </c>
      <c r="N48" s="446">
        <v>84459</v>
      </c>
      <c r="O48" s="444">
        <v>236</v>
      </c>
      <c r="P48" s="444">
        <f t="shared" si="2"/>
        <v>84695</v>
      </c>
      <c r="Q48" s="448">
        <f t="shared" si="18"/>
        <v>-0.005856307928449156</v>
      </c>
    </row>
    <row r="49" spans="1:17" s="133" customFormat="1" ht="18" customHeight="1">
      <c r="A49" s="442" t="s">
        <v>266</v>
      </c>
      <c r="B49" s="443">
        <v>6195</v>
      </c>
      <c r="C49" s="444">
        <v>373</v>
      </c>
      <c r="D49" s="444">
        <f t="shared" si="3"/>
        <v>6568</v>
      </c>
      <c r="E49" s="445">
        <f t="shared" si="15"/>
        <v>0.0032205787529083524</v>
      </c>
      <c r="F49" s="446">
        <v>6794</v>
      </c>
      <c r="G49" s="444">
        <v>315</v>
      </c>
      <c r="H49" s="444">
        <f t="shared" si="0"/>
        <v>7109</v>
      </c>
      <c r="I49" s="447">
        <f t="shared" si="16"/>
        <v>-0.0761007174004783</v>
      </c>
      <c r="J49" s="446">
        <v>65610</v>
      </c>
      <c r="K49" s="444">
        <v>3395</v>
      </c>
      <c r="L49" s="444">
        <f t="shared" si="1"/>
        <v>69005</v>
      </c>
      <c r="M49" s="447">
        <f t="shared" si="17"/>
        <v>0.003160734032327111</v>
      </c>
      <c r="N49" s="446">
        <v>81733</v>
      </c>
      <c r="O49" s="444">
        <v>742</v>
      </c>
      <c r="P49" s="444">
        <f t="shared" si="2"/>
        <v>82475</v>
      </c>
      <c r="Q49" s="448">
        <f t="shared" si="18"/>
        <v>-0.1633222188541983</v>
      </c>
    </row>
    <row r="50" spans="1:17" s="133" customFormat="1" ht="18" customHeight="1">
      <c r="A50" s="442" t="s">
        <v>267</v>
      </c>
      <c r="B50" s="443">
        <v>6358</v>
      </c>
      <c r="C50" s="444">
        <v>33</v>
      </c>
      <c r="D50" s="444">
        <f t="shared" si="3"/>
        <v>6391</v>
      </c>
      <c r="E50" s="445">
        <f t="shared" si="15"/>
        <v>0.0031337878821311328</v>
      </c>
      <c r="F50" s="446">
        <v>6184</v>
      </c>
      <c r="G50" s="444">
        <v>66</v>
      </c>
      <c r="H50" s="444">
        <f t="shared" si="0"/>
        <v>6250</v>
      </c>
      <c r="I50" s="447">
        <f t="shared" si="16"/>
        <v>0.022559999999999913</v>
      </c>
      <c r="J50" s="446">
        <v>62409</v>
      </c>
      <c r="K50" s="444">
        <v>376</v>
      </c>
      <c r="L50" s="444">
        <f t="shared" si="1"/>
        <v>62785</v>
      </c>
      <c r="M50" s="447">
        <f t="shared" si="17"/>
        <v>0.0028758305372024876</v>
      </c>
      <c r="N50" s="446">
        <v>61426</v>
      </c>
      <c r="O50" s="444">
        <v>852</v>
      </c>
      <c r="P50" s="444">
        <f t="shared" si="2"/>
        <v>62278</v>
      </c>
      <c r="Q50" s="448">
        <f t="shared" si="18"/>
        <v>0.00814091653553417</v>
      </c>
    </row>
    <row r="51" spans="1:17" s="133" customFormat="1" ht="18" customHeight="1">
      <c r="A51" s="442" t="s">
        <v>268</v>
      </c>
      <c r="B51" s="443">
        <v>6000</v>
      </c>
      <c r="C51" s="444">
        <v>93</v>
      </c>
      <c r="D51" s="444">
        <f t="shared" si="3"/>
        <v>6093</v>
      </c>
      <c r="E51" s="445">
        <f t="shared" si="15"/>
        <v>0.002987665399127678</v>
      </c>
      <c r="F51" s="446">
        <v>7147</v>
      </c>
      <c r="G51" s="444">
        <v>29</v>
      </c>
      <c r="H51" s="444">
        <f t="shared" si="0"/>
        <v>7176</v>
      </c>
      <c r="I51" s="447">
        <f t="shared" si="16"/>
        <v>-0.1509197324414716</v>
      </c>
      <c r="J51" s="446">
        <v>63209</v>
      </c>
      <c r="K51" s="444">
        <v>225</v>
      </c>
      <c r="L51" s="444">
        <f t="shared" si="1"/>
        <v>63434</v>
      </c>
      <c r="M51" s="447">
        <f t="shared" si="17"/>
        <v>0.002905557606066777</v>
      </c>
      <c r="N51" s="446">
        <v>79697</v>
      </c>
      <c r="O51" s="444">
        <v>195</v>
      </c>
      <c r="P51" s="444">
        <f t="shared" si="2"/>
        <v>79892</v>
      </c>
      <c r="Q51" s="448">
        <f t="shared" si="18"/>
        <v>-0.20600310419065737</v>
      </c>
    </row>
    <row r="52" spans="1:17" s="133" customFormat="1" ht="18" customHeight="1">
      <c r="A52" s="442" t="s">
        <v>269</v>
      </c>
      <c r="B52" s="443">
        <v>5860</v>
      </c>
      <c r="C52" s="444">
        <v>163</v>
      </c>
      <c r="D52" s="444">
        <f t="shared" si="3"/>
        <v>6023</v>
      </c>
      <c r="E52" s="445">
        <f t="shared" si="15"/>
        <v>0.0029533413259389472</v>
      </c>
      <c r="F52" s="446">
        <v>5950</v>
      </c>
      <c r="G52" s="444">
        <v>30</v>
      </c>
      <c r="H52" s="444">
        <f t="shared" si="0"/>
        <v>5980</v>
      </c>
      <c r="I52" s="447">
        <f t="shared" si="16"/>
        <v>0.007190635451505001</v>
      </c>
      <c r="J52" s="446">
        <v>68371</v>
      </c>
      <c r="K52" s="444">
        <v>1815</v>
      </c>
      <c r="L52" s="444">
        <f t="shared" si="1"/>
        <v>70186</v>
      </c>
      <c r="M52" s="447">
        <f t="shared" si="17"/>
        <v>0.003214829052864439</v>
      </c>
      <c r="N52" s="446">
        <v>63147</v>
      </c>
      <c r="O52" s="444">
        <v>556</v>
      </c>
      <c r="P52" s="444">
        <f t="shared" si="2"/>
        <v>63703</v>
      </c>
      <c r="Q52" s="448">
        <f t="shared" si="18"/>
        <v>0.10176914744988452</v>
      </c>
    </row>
    <row r="53" spans="1:17" s="133" customFormat="1" ht="18" customHeight="1">
      <c r="A53" s="442" t="s">
        <v>270</v>
      </c>
      <c r="B53" s="443">
        <v>2475</v>
      </c>
      <c r="C53" s="444">
        <v>1706</v>
      </c>
      <c r="D53" s="444">
        <f t="shared" si="3"/>
        <v>4181</v>
      </c>
      <c r="E53" s="445">
        <f t="shared" si="15"/>
        <v>0.002050127857172628</v>
      </c>
      <c r="F53" s="446">
        <v>2456</v>
      </c>
      <c r="G53" s="444">
        <v>2490</v>
      </c>
      <c r="H53" s="444">
        <f t="shared" si="0"/>
        <v>4946</v>
      </c>
      <c r="I53" s="447">
        <f t="shared" si="16"/>
        <v>-0.1546704407602103</v>
      </c>
      <c r="J53" s="446">
        <v>26324</v>
      </c>
      <c r="K53" s="444">
        <v>32284</v>
      </c>
      <c r="L53" s="444">
        <f t="shared" si="1"/>
        <v>58608</v>
      </c>
      <c r="M53" s="447">
        <f t="shared" si="17"/>
        <v>0.002684505473032785</v>
      </c>
      <c r="N53" s="446">
        <v>27367</v>
      </c>
      <c r="O53" s="444">
        <v>24189</v>
      </c>
      <c r="P53" s="444">
        <f t="shared" si="2"/>
        <v>51556</v>
      </c>
      <c r="Q53" s="448">
        <f t="shared" si="18"/>
        <v>0.13678330359221036</v>
      </c>
    </row>
    <row r="54" spans="1:17" s="133" customFormat="1" ht="18" customHeight="1">
      <c r="A54" s="442" t="s">
        <v>271</v>
      </c>
      <c r="B54" s="443">
        <v>3524</v>
      </c>
      <c r="C54" s="444">
        <v>19</v>
      </c>
      <c r="D54" s="444">
        <f t="shared" si="3"/>
        <v>3543</v>
      </c>
      <c r="E54" s="445">
        <f t="shared" si="15"/>
        <v>0.0017372884472524805</v>
      </c>
      <c r="F54" s="446">
        <v>3611</v>
      </c>
      <c r="G54" s="444">
        <v>16</v>
      </c>
      <c r="H54" s="444">
        <f t="shared" si="0"/>
        <v>3627</v>
      </c>
      <c r="I54" s="447">
        <f t="shared" si="16"/>
        <v>-0.023159636062861866</v>
      </c>
      <c r="J54" s="446">
        <v>35824</v>
      </c>
      <c r="K54" s="444">
        <v>834</v>
      </c>
      <c r="L54" s="444">
        <f t="shared" si="1"/>
        <v>36658</v>
      </c>
      <c r="M54" s="447">
        <f t="shared" si="17"/>
        <v>0.0016790984444177558</v>
      </c>
      <c r="N54" s="446">
        <v>35369</v>
      </c>
      <c r="O54" s="444">
        <v>171</v>
      </c>
      <c r="P54" s="444">
        <f t="shared" si="2"/>
        <v>35540</v>
      </c>
      <c r="Q54" s="448">
        <f t="shared" si="18"/>
        <v>0.03145751266178953</v>
      </c>
    </row>
    <row r="55" spans="1:17" s="133" customFormat="1" ht="18" customHeight="1">
      <c r="A55" s="442" t="s">
        <v>272</v>
      </c>
      <c r="B55" s="443">
        <v>1743</v>
      </c>
      <c r="C55" s="444">
        <v>1726</v>
      </c>
      <c r="D55" s="444">
        <f t="shared" si="3"/>
        <v>3469</v>
      </c>
      <c r="E55" s="445">
        <f t="shared" si="15"/>
        <v>0.001701002998452965</v>
      </c>
      <c r="F55" s="446">
        <v>1678</v>
      </c>
      <c r="G55" s="444">
        <v>1866</v>
      </c>
      <c r="H55" s="444">
        <f t="shared" si="0"/>
        <v>3544</v>
      </c>
      <c r="I55" s="447">
        <f t="shared" si="16"/>
        <v>-0.02116252821670428</v>
      </c>
      <c r="J55" s="446">
        <v>18733</v>
      </c>
      <c r="K55" s="444">
        <v>15751</v>
      </c>
      <c r="L55" s="444">
        <f t="shared" si="1"/>
        <v>34484</v>
      </c>
      <c r="M55" s="447">
        <f t="shared" si="17"/>
        <v>0.0015795196343854517</v>
      </c>
      <c r="N55" s="446">
        <v>16741</v>
      </c>
      <c r="O55" s="444">
        <v>15099</v>
      </c>
      <c r="P55" s="444">
        <f t="shared" si="2"/>
        <v>31840</v>
      </c>
      <c r="Q55" s="448">
        <f t="shared" si="18"/>
        <v>0.08304020100502507</v>
      </c>
    </row>
    <row r="56" spans="1:17" s="133" customFormat="1" ht="18" customHeight="1">
      <c r="A56" s="442" t="s">
        <v>273</v>
      </c>
      <c r="B56" s="443">
        <v>3453</v>
      </c>
      <c r="C56" s="444">
        <v>15</v>
      </c>
      <c r="D56" s="444">
        <f t="shared" si="3"/>
        <v>3468</v>
      </c>
      <c r="E56" s="445">
        <f t="shared" si="15"/>
        <v>0.0017005126545502687</v>
      </c>
      <c r="F56" s="446">
        <v>3918</v>
      </c>
      <c r="G56" s="444">
        <v>16</v>
      </c>
      <c r="H56" s="444">
        <f t="shared" si="0"/>
        <v>3934</v>
      </c>
      <c r="I56" s="447">
        <f t="shared" si="16"/>
        <v>-0.11845449923741735</v>
      </c>
      <c r="J56" s="446">
        <v>40611</v>
      </c>
      <c r="K56" s="444">
        <v>208</v>
      </c>
      <c r="L56" s="444">
        <f t="shared" si="1"/>
        <v>40819</v>
      </c>
      <c r="M56" s="447">
        <f t="shared" si="17"/>
        <v>0.0018696906378604498</v>
      </c>
      <c r="N56" s="446">
        <v>39784</v>
      </c>
      <c r="O56" s="444">
        <v>112</v>
      </c>
      <c r="P56" s="444">
        <f t="shared" si="2"/>
        <v>39896</v>
      </c>
      <c r="Q56" s="448">
        <f t="shared" si="18"/>
        <v>0.02313515139362332</v>
      </c>
    </row>
    <row r="57" spans="1:17" s="133" customFormat="1" ht="18" customHeight="1">
      <c r="A57" s="442" t="s">
        <v>274</v>
      </c>
      <c r="B57" s="443">
        <v>3243</v>
      </c>
      <c r="C57" s="444">
        <v>18</v>
      </c>
      <c r="D57" s="444">
        <f t="shared" si="3"/>
        <v>3261</v>
      </c>
      <c r="E57" s="445">
        <f t="shared" si="15"/>
        <v>0.0015990114666921645</v>
      </c>
      <c r="F57" s="446">
        <v>2338</v>
      </c>
      <c r="G57" s="444"/>
      <c r="H57" s="444">
        <f t="shared" si="0"/>
        <v>2338</v>
      </c>
      <c r="I57" s="447">
        <f t="shared" si="16"/>
        <v>0.39478186484174516</v>
      </c>
      <c r="J57" s="446">
        <v>30090</v>
      </c>
      <c r="K57" s="444">
        <v>93</v>
      </c>
      <c r="L57" s="444">
        <f t="shared" si="1"/>
        <v>30183</v>
      </c>
      <c r="M57" s="447">
        <f t="shared" si="17"/>
        <v>0.0013825148220814316</v>
      </c>
      <c r="N57" s="446">
        <v>25332</v>
      </c>
      <c r="O57" s="444">
        <v>625</v>
      </c>
      <c r="P57" s="444">
        <f t="shared" si="2"/>
        <v>25957</v>
      </c>
      <c r="Q57" s="448">
        <f t="shared" si="18"/>
        <v>0.16280772046076208</v>
      </c>
    </row>
    <row r="58" spans="1:17" s="133" customFormat="1" ht="18" customHeight="1">
      <c r="A58" s="442" t="s">
        <v>275</v>
      </c>
      <c r="B58" s="443">
        <v>3013</v>
      </c>
      <c r="C58" s="444">
        <v>116</v>
      </c>
      <c r="D58" s="444">
        <f t="shared" si="3"/>
        <v>3129</v>
      </c>
      <c r="E58" s="445">
        <f t="shared" si="15"/>
        <v>0.001534286071536272</v>
      </c>
      <c r="F58" s="446">
        <v>3987</v>
      </c>
      <c r="G58" s="444">
        <v>125</v>
      </c>
      <c r="H58" s="444">
        <f t="shared" si="0"/>
        <v>4112</v>
      </c>
      <c r="I58" s="447">
        <f t="shared" si="16"/>
        <v>-0.23905642023346307</v>
      </c>
      <c r="J58" s="446">
        <v>40993</v>
      </c>
      <c r="K58" s="444">
        <v>1137</v>
      </c>
      <c r="L58" s="444">
        <f t="shared" si="1"/>
        <v>42130</v>
      </c>
      <c r="M58" s="447">
        <f t="shared" si="17"/>
        <v>0.0019297402330547234</v>
      </c>
      <c r="N58" s="446">
        <v>59227</v>
      </c>
      <c r="O58" s="444">
        <v>2606</v>
      </c>
      <c r="P58" s="444">
        <f t="shared" si="2"/>
        <v>61833</v>
      </c>
      <c r="Q58" s="448">
        <f t="shared" si="18"/>
        <v>-0.3186486180518493</v>
      </c>
    </row>
    <row r="59" spans="1:17" s="133" customFormat="1" ht="18" customHeight="1" thickBot="1">
      <c r="A59" s="449" t="s">
        <v>276</v>
      </c>
      <c r="B59" s="450">
        <v>175342</v>
      </c>
      <c r="C59" s="451">
        <v>28833</v>
      </c>
      <c r="D59" s="451">
        <f t="shared" si="3"/>
        <v>204175</v>
      </c>
      <c r="E59" s="452">
        <f t="shared" si="15"/>
        <v>0.10011596633298764</v>
      </c>
      <c r="F59" s="453">
        <v>184337</v>
      </c>
      <c r="G59" s="451">
        <v>31185</v>
      </c>
      <c r="H59" s="451">
        <f t="shared" si="0"/>
        <v>215522</v>
      </c>
      <c r="I59" s="454">
        <f t="shared" si="16"/>
        <v>-0.05264891751190137</v>
      </c>
      <c r="J59" s="453">
        <v>1931501</v>
      </c>
      <c r="K59" s="451">
        <v>311753</v>
      </c>
      <c r="L59" s="451">
        <f t="shared" si="1"/>
        <v>2243254</v>
      </c>
      <c r="M59" s="454">
        <f t="shared" si="17"/>
        <v>0.10275094936532021</v>
      </c>
      <c r="N59" s="453">
        <v>1915182</v>
      </c>
      <c r="O59" s="451">
        <v>354347</v>
      </c>
      <c r="P59" s="451">
        <f t="shared" si="2"/>
        <v>2269529</v>
      </c>
      <c r="Q59" s="455">
        <f t="shared" si="18"/>
        <v>-0.01157729202843405</v>
      </c>
    </row>
    <row r="60" ht="13.5" thickTop="1">
      <c r="A60" s="105"/>
    </row>
    <row r="61" ht="14.25" customHeight="1">
      <c r="A61" s="89"/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60:Q65536 I60:I65536 I3 Q3">
    <cfRule type="cellIs" priority="2" dxfId="96" operator="lessThan" stopIfTrue="1">
      <formula>0</formula>
    </cfRule>
  </conditionalFormatting>
  <conditionalFormatting sqref="Q8:Q59 I8:I59">
    <cfRule type="cellIs" priority="3" dxfId="96" operator="lessThan" stopIfTrue="1">
      <formula>0</formula>
    </cfRule>
    <cfRule type="cellIs" priority="4" dxfId="98" operator="greaterThanOrEqual" stopIfTrue="1">
      <formula>0</formula>
    </cfRule>
  </conditionalFormatting>
  <conditionalFormatting sqref="I5 Q5">
    <cfRule type="cellIs" priority="1" dxfId="96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Noviembre 2016</dc:title>
  <dc:subject/>
  <dc:creator>Juan Carlos Torres Camargo</dc:creator>
  <cp:keywords/>
  <dc:description/>
  <cp:lastModifiedBy>Luffi</cp:lastModifiedBy>
  <cp:lastPrinted>2012-04-16T14:34:54Z</cp:lastPrinted>
  <dcterms:created xsi:type="dcterms:W3CDTF">2011-06-09T20:44:59Z</dcterms:created>
  <dcterms:modified xsi:type="dcterms:W3CDTF">2016-12-27T02:26:51Z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2016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163.000000000000</vt:lpwstr>
  </property>
</Properties>
</file>